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bal.sharepoint.com/sites/NHVDirectie/Gedeelde documenten/General/Interne organisaties/03 Innovatie/"/>
    </mc:Choice>
  </mc:AlternateContent>
  <xr:revisionPtr revIDLastSave="0" documentId="8_{B85835DC-DD22-4A82-9B34-AECBEDA15722}" xr6:coauthVersionLast="47" xr6:coauthVersionMax="47" xr10:uidLastSave="{00000000-0000-0000-0000-000000000000}"/>
  <bookViews>
    <workbookView xWindow="-108" yWindow="-108" windowWidth="23256" windowHeight="12456" tabRatio="825" xr2:uid="{88C488B3-970D-4801-BDBE-14307EFACF04}"/>
  </bookViews>
  <sheets>
    <sheet name="Toelichting" sheetId="20" r:id="rId1"/>
    <sheet name="Tarieven" sheetId="1" r:id="rId2"/>
    <sheet name="Contributie" sheetId="3" r:id="rId3"/>
    <sheet name="Competitie" sheetId="1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7" l="1"/>
  <c r="C12" i="17"/>
  <c r="C11" i="17"/>
  <c r="C10" i="17"/>
  <c r="C9" i="17"/>
  <c r="F13" i="17"/>
  <c r="F12" i="17"/>
  <c r="F11" i="17"/>
  <c r="F10" i="17"/>
  <c r="K24" i="17" l="1"/>
  <c r="E14" i="3"/>
  <c r="E13" i="3"/>
  <c r="E12" i="3"/>
  <c r="E11" i="3"/>
  <c r="E10" i="3"/>
  <c r="E9" i="3"/>
  <c r="E8" i="3"/>
  <c r="E7" i="3"/>
  <c r="E6" i="3"/>
  <c r="E5" i="3"/>
  <c r="L9" i="17" l="1"/>
  <c r="F8" i="17"/>
  <c r="G8" i="17" s="1"/>
  <c r="C8" i="17"/>
  <c r="D8" i="17" s="1"/>
  <c r="F7" i="17" l="1"/>
  <c r="G7" i="17" s="1"/>
  <c r="F6" i="17"/>
  <c r="C7" i="17"/>
  <c r="D7" i="17" s="1"/>
  <c r="F9" i="17"/>
  <c r="N14" i="1"/>
  <c r="N13" i="1"/>
  <c r="Q12" i="1"/>
  <c r="F43" i="17" s="1"/>
  <c r="G43" i="17" s="1"/>
  <c r="N12" i="1"/>
  <c r="Q11" i="1"/>
  <c r="F42" i="17" s="1"/>
  <c r="G42" i="17" s="1"/>
  <c r="N11" i="1"/>
  <c r="Q10" i="1"/>
  <c r="F41" i="17" s="1"/>
  <c r="G41" i="17" s="1"/>
  <c r="N10" i="1"/>
  <c r="Q9" i="1"/>
  <c r="F40" i="17" s="1"/>
  <c r="G40" i="17" s="1"/>
  <c r="N9" i="1"/>
  <c r="Q8" i="1"/>
  <c r="F39" i="17" s="1"/>
  <c r="G39" i="17" s="1"/>
  <c r="N8" i="1"/>
  <c r="Q7" i="1"/>
  <c r="F38" i="17" s="1"/>
  <c r="G38" i="17" s="1"/>
  <c r="N7" i="1"/>
  <c r="Q6" i="1"/>
  <c r="F37" i="17" s="1"/>
  <c r="G37" i="17" s="1"/>
  <c r="N6" i="1"/>
  <c r="N5" i="1"/>
  <c r="D5" i="3"/>
  <c r="D6" i="3"/>
  <c r="D7" i="3"/>
  <c r="D8" i="3"/>
  <c r="D9" i="3"/>
  <c r="D10" i="3"/>
  <c r="D11" i="3"/>
  <c r="D12" i="3"/>
  <c r="D13" i="3"/>
  <c r="D14" i="3"/>
  <c r="F5" i="3"/>
  <c r="B15" i="3"/>
  <c r="F14" i="3"/>
  <c r="F13" i="3"/>
  <c r="F12" i="3"/>
  <c r="F11" i="3"/>
  <c r="F9" i="3" s="1"/>
  <c r="F7" i="3"/>
  <c r="F10" i="3"/>
  <c r="F8" i="3"/>
  <c r="O44" i="17"/>
  <c r="O43" i="17"/>
  <c r="O42" i="17"/>
  <c r="O41" i="17"/>
  <c r="O40" i="17"/>
  <c r="O39" i="17"/>
  <c r="O38" i="17"/>
  <c r="O37" i="17"/>
  <c r="O36" i="17"/>
  <c r="N44" i="17"/>
  <c r="N43" i="17"/>
  <c r="N42" i="17"/>
  <c r="N41" i="17"/>
  <c r="N40" i="17"/>
  <c r="N39" i="17"/>
  <c r="N38" i="17"/>
  <c r="N37" i="17"/>
  <c r="N36" i="17"/>
  <c r="L43" i="17"/>
  <c r="L44" i="17"/>
  <c r="K42" i="17"/>
  <c r="L42" i="17" s="1"/>
  <c r="K41" i="17"/>
  <c r="L41" i="17" s="1"/>
  <c r="K40" i="17"/>
  <c r="L40" i="17" s="1"/>
  <c r="K39" i="17"/>
  <c r="L39" i="17" s="1"/>
  <c r="K38" i="17"/>
  <c r="L38" i="17" s="1"/>
  <c r="K37" i="17"/>
  <c r="L37" i="17" s="1"/>
  <c r="K36" i="17"/>
  <c r="L36" i="17" s="1"/>
  <c r="F44" i="17"/>
  <c r="G44" i="17" s="1"/>
  <c r="F36" i="17"/>
  <c r="C44" i="17"/>
  <c r="D44" i="17" s="1"/>
  <c r="C43" i="17"/>
  <c r="D43" i="17" s="1"/>
  <c r="C42" i="17"/>
  <c r="D42" i="17" s="1"/>
  <c r="C41" i="17"/>
  <c r="D41" i="17" s="1"/>
  <c r="C40" i="17"/>
  <c r="D40" i="17" s="1"/>
  <c r="C39" i="17"/>
  <c r="D39" i="17" s="1"/>
  <c r="C38" i="17"/>
  <c r="D38" i="17" s="1"/>
  <c r="C37" i="17"/>
  <c r="D37" i="17" s="1"/>
  <c r="C36" i="17"/>
  <c r="B45" i="17"/>
  <c r="K30" i="17"/>
  <c r="K29" i="17"/>
  <c r="K28" i="17"/>
  <c r="K27" i="17"/>
  <c r="K26" i="17"/>
  <c r="K25" i="17"/>
  <c r="K23" i="17"/>
  <c r="K22" i="17"/>
  <c r="K21" i="17"/>
  <c r="P41" i="17" l="1"/>
  <c r="P39" i="17"/>
  <c r="P38" i="17"/>
  <c r="P42" i="17"/>
  <c r="P36" i="17"/>
  <c r="L45" i="17"/>
  <c r="P37" i="17"/>
  <c r="P40" i="17"/>
  <c r="G45" i="17"/>
  <c r="D45" i="17"/>
  <c r="L13" i="17" l="1"/>
  <c r="P45" i="17"/>
  <c r="M13" i="17" s="1"/>
  <c r="F6" i="3"/>
  <c r="N30" i="17"/>
  <c r="O30" i="17" s="1"/>
  <c r="N29" i="17"/>
  <c r="O29" i="17" s="1"/>
  <c r="N28" i="17"/>
  <c r="O28" i="17" s="1"/>
  <c r="N27" i="17"/>
  <c r="O27" i="17" s="1"/>
  <c r="N26" i="17"/>
  <c r="O26" i="17" s="1"/>
  <c r="N25" i="17"/>
  <c r="O25" i="17" s="1"/>
  <c r="N24" i="17"/>
  <c r="O24" i="17" s="1"/>
  <c r="N23" i="17"/>
  <c r="O23" i="17" s="1"/>
  <c r="N22" i="17"/>
  <c r="O22" i="17" s="1"/>
  <c r="N21" i="17"/>
  <c r="O21" i="17" s="1"/>
  <c r="L30" i="17"/>
  <c r="L29" i="17"/>
  <c r="L28" i="17"/>
  <c r="L27" i="17"/>
  <c r="L26" i="17"/>
  <c r="L25" i="17"/>
  <c r="L24" i="17"/>
  <c r="L23" i="17"/>
  <c r="L22" i="17"/>
  <c r="L21" i="17"/>
  <c r="F30" i="17"/>
  <c r="G30" i="17" s="1"/>
  <c r="F29" i="17"/>
  <c r="G29" i="17" s="1"/>
  <c r="F28" i="17"/>
  <c r="G28" i="17" s="1"/>
  <c r="F27" i="17"/>
  <c r="G27" i="17" s="1"/>
  <c r="F26" i="17"/>
  <c r="G26" i="17" s="1"/>
  <c r="F25" i="17"/>
  <c r="G25" i="17" s="1"/>
  <c r="F24" i="17"/>
  <c r="G24" i="17" s="1"/>
  <c r="F23" i="17"/>
  <c r="G23" i="17" s="1"/>
  <c r="F22" i="17"/>
  <c r="G22" i="17" s="1"/>
  <c r="F21" i="17"/>
  <c r="G21" i="17" s="1"/>
  <c r="E14" i="17"/>
  <c r="B14" i="17"/>
  <c r="C30" i="17"/>
  <c r="D30" i="17" s="1"/>
  <c r="C29" i="17"/>
  <c r="D29" i="17" s="1"/>
  <c r="C28" i="17"/>
  <c r="D28" i="17" s="1"/>
  <c r="C27" i="17"/>
  <c r="D27" i="17" s="1"/>
  <c r="C26" i="17"/>
  <c r="D26" i="17" s="1"/>
  <c r="C25" i="17"/>
  <c r="D25" i="17" s="1"/>
  <c r="C24" i="17"/>
  <c r="D24" i="17" s="1"/>
  <c r="C23" i="17"/>
  <c r="D23" i="17" s="1"/>
  <c r="C22" i="17"/>
  <c r="D22" i="17" s="1"/>
  <c r="C21" i="17"/>
  <c r="D21" i="17" s="1"/>
  <c r="D13" i="17"/>
  <c r="D11" i="17"/>
  <c r="D12" i="17"/>
  <c r="D10" i="17"/>
  <c r="D9" i="17"/>
  <c r="C6" i="17"/>
  <c r="D6" i="17" s="1"/>
  <c r="G13" i="17"/>
  <c r="G12" i="17"/>
  <c r="G11" i="17"/>
  <c r="G10" i="17"/>
  <c r="G9" i="17"/>
  <c r="G6" i="17"/>
  <c r="F15" i="3" l="1"/>
  <c r="M9" i="17" s="1"/>
  <c r="J31" i="17"/>
  <c r="B31" i="17"/>
  <c r="D31" i="17"/>
  <c r="L11" i="17" s="1"/>
  <c r="G31" i="17"/>
  <c r="M11" i="17" s="1"/>
  <c r="L31" i="17"/>
  <c r="L12" i="17" s="1"/>
  <c r="D14" i="17"/>
  <c r="L10" i="17" s="1"/>
  <c r="O31" i="17"/>
  <c r="M12" i="17" s="1"/>
  <c r="G14" i="17"/>
  <c r="M10" i="17" s="1"/>
  <c r="L15" i="17" l="1"/>
  <c r="M15" i="17"/>
  <c r="D15" i="3"/>
</calcChain>
</file>

<file path=xl/sharedStrings.xml><?xml version="1.0" encoding="utf-8"?>
<sst xmlns="http://schemas.openxmlformats.org/spreadsheetml/2006/main" count="245" uniqueCount="101">
  <si>
    <t>HK</t>
  </si>
  <si>
    <t>A-jeugd</t>
  </si>
  <si>
    <t>B-jeugd</t>
  </si>
  <si>
    <t>C-jeugd</t>
  </si>
  <si>
    <t>D-jeugd</t>
  </si>
  <si>
    <t>E-jeugd</t>
  </si>
  <si>
    <t>F-jeugd</t>
  </si>
  <si>
    <t>G-handbal</t>
  </si>
  <si>
    <t>Inactief</t>
  </si>
  <si>
    <t>Midweek</t>
  </si>
  <si>
    <t>wedstrijden</t>
  </si>
  <si>
    <t>Totaal</t>
  </si>
  <si>
    <t>Toernooi</t>
  </si>
  <si>
    <t>Wedstrijdsport</t>
  </si>
  <si>
    <t>Breedtesport</t>
  </si>
  <si>
    <t>D jeugd</t>
  </si>
  <si>
    <t>E jeugd</t>
  </si>
  <si>
    <t>F Jeugd poule</t>
  </si>
  <si>
    <t>Contributie</t>
  </si>
  <si>
    <t>Landelijk</t>
  </si>
  <si>
    <t>Team</t>
  </si>
  <si>
    <t>F jeugd toernooi</t>
  </si>
  <si>
    <t>Competitie</t>
  </si>
  <si>
    <t>Regionaal zaal</t>
  </si>
  <si>
    <t>Landelijk zaal</t>
  </si>
  <si>
    <t>Regionaal veld</t>
  </si>
  <si>
    <t>Wedstrijd</t>
  </si>
  <si>
    <t>Senioren</t>
  </si>
  <si>
    <t>H-jeugd</t>
  </si>
  <si>
    <t>Leden</t>
  </si>
  <si>
    <t>Oude</t>
  </si>
  <si>
    <t>kosten</t>
  </si>
  <si>
    <t>Nieuwe</t>
  </si>
  <si>
    <t>2e Divisie</t>
  </si>
  <si>
    <t>F-jeugd poule</t>
  </si>
  <si>
    <t>F-jeugd toern.</t>
  </si>
  <si>
    <t>Beachtoer</t>
  </si>
  <si>
    <t>nvt</t>
  </si>
  <si>
    <t>Inschrijffee</t>
  </si>
  <si>
    <t>Beach competitie</t>
  </si>
  <si>
    <t>Regionaal zaal competitie</t>
  </si>
  <si>
    <t>Regionaal veld competitie</t>
  </si>
  <si>
    <t>Regionaal beach competitie</t>
  </si>
  <si>
    <t>Aantal</t>
  </si>
  <si>
    <t>toernooien</t>
  </si>
  <si>
    <t>teams</t>
  </si>
  <si>
    <t>Huidige</t>
  </si>
  <si>
    <t>bijdragen</t>
  </si>
  <si>
    <t>contributie</t>
  </si>
  <si>
    <t>Samenvatting</t>
  </si>
  <si>
    <t>Contributie per seizoen</t>
  </si>
  <si>
    <t>Toelichting vergelijkingstool</t>
  </si>
  <si>
    <t>De vergelijkingstool wordt gevoed door de volgende variabelen:</t>
  </si>
  <si>
    <t>Contributies</t>
  </si>
  <si>
    <t>Bij het aantal wedstrijden of toenooien vult u in hoeveel wedstrijden de betreffende teams spelen. Dat kan afwijken van een regulier competitie omdat er soms dubbele of anderhalve competities gespeeld worden.</t>
  </si>
  <si>
    <t>In het blauwe kader ziet u de samenvatting van de wijzigingen.</t>
  </si>
  <si>
    <t>24-25</t>
  </si>
  <si>
    <t>Wedstr.</t>
  </si>
  <si>
    <t>A-Jeugd</t>
  </si>
  <si>
    <t>B-Jeugd</t>
  </si>
  <si>
    <t>C-Jeugd</t>
  </si>
  <si>
    <t>D-Jeugd</t>
  </si>
  <si>
    <t>E-Jeugd</t>
  </si>
  <si>
    <t>F-Jeugd</t>
  </si>
  <si>
    <t>H-Jeugd</t>
  </si>
  <si>
    <t>G-Handbal</t>
  </si>
  <si>
    <t>SHL Heren</t>
  </si>
  <si>
    <t>SHL D. / Next HL H.</t>
  </si>
  <si>
    <t>Hoofdklasse</t>
  </si>
  <si>
    <t>Next HL D./ 1e divisie Heren</t>
  </si>
  <si>
    <t>1e en 2e klasse</t>
  </si>
  <si>
    <t>Landelijke competitie</t>
  </si>
  <si>
    <t>Overige competities</t>
  </si>
  <si>
    <r>
      <t xml:space="preserve">U krijgt dan een totaaloverzicht van de </t>
    </r>
    <r>
      <rPr>
        <u/>
        <sz val="11"/>
        <color theme="1"/>
        <rFont val="Aptos Narrow"/>
        <family val="2"/>
        <scheme val="minor"/>
      </rPr>
      <t>huidige</t>
    </r>
    <r>
      <rPr>
        <sz val="11"/>
        <color theme="1"/>
        <rFont val="Aptos Narrow"/>
        <family val="2"/>
        <scheme val="minor"/>
      </rPr>
      <t xml:space="preserve"> competitiebijdragen.</t>
    </r>
  </si>
  <si>
    <r>
      <t xml:space="preserve">U krijgt dan een totaaloverzicht van de </t>
    </r>
    <r>
      <rPr>
        <u/>
        <sz val="11"/>
        <color theme="1"/>
        <rFont val="Aptos Narrow"/>
        <family val="2"/>
        <scheme val="minor"/>
      </rPr>
      <t>nieuwe</t>
    </r>
    <r>
      <rPr>
        <sz val="11"/>
        <color theme="1"/>
        <rFont val="Aptos Narrow"/>
        <family val="2"/>
        <scheme val="minor"/>
      </rPr>
      <t xml:space="preserve"> competitiebijdragen.</t>
    </r>
  </si>
  <si>
    <t>A jeugd Divisie</t>
  </si>
  <si>
    <t>B jeugd  Divisie</t>
  </si>
  <si>
    <t>C jeugd Divisie</t>
  </si>
  <si>
    <t>Next HL D. /  1e Divisie H.</t>
  </si>
  <si>
    <t>A jeugd</t>
  </si>
  <si>
    <t>B jeugd</t>
  </si>
  <si>
    <t>C jeugd</t>
  </si>
  <si>
    <t>De huidige contributieheffing wordt vervangen door nieuwe contributies waarbij het tarief voor de jongste jeugd lager is.</t>
  </si>
  <si>
    <t>Hier wordt voor de jongste jeugd een lager tarief voorgesteld.</t>
  </si>
  <si>
    <t>Bij de toenooien vult u in, aan hoeveel toenooien u deel neemt met de teams.</t>
  </si>
  <si>
    <t>Regionale zaalcompetitie</t>
  </si>
  <si>
    <t>Regionale veldcompetitie</t>
  </si>
  <si>
    <r>
      <t>Door in het tabblad "</t>
    </r>
    <r>
      <rPr>
        <u/>
        <sz val="11"/>
        <color theme="1"/>
        <rFont val="Aptos Narrow"/>
        <family val="2"/>
        <scheme val="minor"/>
      </rPr>
      <t>Contributie</t>
    </r>
    <r>
      <rPr>
        <sz val="11"/>
        <color theme="1"/>
        <rFont val="Aptos Narrow"/>
        <family val="2"/>
        <scheme val="minor"/>
      </rPr>
      <t>" de ledenaantallen van uw vereniging in te vullen binnen de geel gearceerde velden, ziet u de vergelijking met de huidige tarieven.</t>
    </r>
  </si>
  <si>
    <t>Bekercompetitie</t>
  </si>
  <si>
    <t>SHL en Next HL</t>
  </si>
  <si>
    <t>1e divisie</t>
  </si>
  <si>
    <t>2e divisie/HK</t>
  </si>
  <si>
    <t>Overig</t>
  </si>
  <si>
    <t>Bijzondere groepen</t>
  </si>
  <si>
    <t>Rolstoelhandbal</t>
  </si>
  <si>
    <r>
      <t>In het tabblad "</t>
    </r>
    <r>
      <rPr>
        <u/>
        <sz val="11"/>
        <color theme="1"/>
        <rFont val="Aptos Narrow"/>
        <family val="2"/>
        <scheme val="minor"/>
      </rPr>
      <t>Tarieven</t>
    </r>
    <r>
      <rPr>
        <sz val="11"/>
        <color theme="1"/>
        <rFont val="Aptos Narrow"/>
        <family val="2"/>
        <scheme val="minor"/>
      </rPr>
      <t>" staan de nieuwe tarieven overzichtelijk naast de huidige tarieven.</t>
    </r>
  </si>
  <si>
    <t>Tarieven</t>
  </si>
  <si>
    <t xml:space="preserve">In het tabblad "Competitie" vult u bij de huidige situatie de aantallen teams in zoals die deelnemen aan de verschillende competities. </t>
  </si>
  <si>
    <t>*</t>
  </si>
  <si>
    <t>* Per wedstrijd</t>
  </si>
  <si>
    <t>SHL Dames / Next HL Heren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</si>
</sst>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"/>
    <numFmt numFmtId="165" formatCode="&quot;€&quot;\ 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8" fontId="0" fillId="0" borderId="0" xfId="0" applyNumberFormat="1"/>
    <xf numFmtId="8" fontId="0" fillId="0" borderId="0" xfId="0" applyNumberFormat="1" applyAlignment="1">
      <alignment horizontal="right"/>
    </xf>
    <xf numFmtId="0" fontId="0" fillId="2" borderId="0" xfId="0" applyFill="1" applyAlignment="1">
      <alignment horizontal="left"/>
    </xf>
    <xf numFmtId="8" fontId="1" fillId="0" borderId="0" xfId="0" applyNumberFormat="1" applyFont="1"/>
    <xf numFmtId="8" fontId="1" fillId="0" borderId="0" xfId="0" applyNumberFormat="1" applyFont="1" applyAlignment="1">
      <alignment horizontal="right"/>
    </xf>
    <xf numFmtId="8" fontId="0" fillId="2" borderId="0" xfId="0" applyNumberFormat="1" applyFill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0" xfId="0" applyFill="1"/>
    <xf numFmtId="0" fontId="0" fillId="3" borderId="6" xfId="0" applyFill="1" applyBorder="1"/>
    <xf numFmtId="8" fontId="0" fillId="3" borderId="0" xfId="0" applyNumberFormat="1" applyFill="1" applyAlignment="1">
      <alignment horizontal="right"/>
    </xf>
    <xf numFmtId="0" fontId="0" fillId="3" borderId="9" xfId="0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left"/>
    </xf>
    <xf numFmtId="15" fontId="0" fillId="0" borderId="0" xfId="0" applyNumberFormat="1"/>
    <xf numFmtId="0" fontId="1" fillId="4" borderId="1" xfId="0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1" fillId="3" borderId="7" xfId="0" applyFont="1" applyFill="1" applyBorder="1"/>
    <xf numFmtId="0" fontId="1" fillId="3" borderId="8" xfId="0" applyFont="1" applyFill="1" applyBorder="1"/>
    <xf numFmtId="8" fontId="1" fillId="3" borderId="8" xfId="0" applyNumberFormat="1" applyFont="1" applyFill="1" applyBorder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164" fontId="0" fillId="4" borderId="0" xfId="0" applyNumberFormat="1" applyFill="1" applyAlignment="1">
      <alignment horizontal="center"/>
    </xf>
    <xf numFmtId="164" fontId="1" fillId="4" borderId="0" xfId="0" applyNumberFormat="1" applyFont="1" applyFill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1" fillId="4" borderId="1" xfId="0" applyFont="1" applyFill="1" applyBorder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0" fillId="4" borderId="0" xfId="0" applyNumberFormat="1" applyFill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0" xfId="0" applyFill="1" applyAlignment="1">
      <alignment horizontal="right"/>
    </xf>
    <xf numFmtId="164" fontId="0" fillId="4" borderId="0" xfId="0" applyNumberFormat="1" applyFill="1"/>
    <xf numFmtId="165" fontId="0" fillId="4" borderId="0" xfId="0" applyNumberFormat="1" applyFill="1" applyAlignment="1">
      <alignment horizontal="left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left"/>
    </xf>
    <xf numFmtId="164" fontId="3" fillId="5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5080-F6D0-4637-B79C-44FA45480BEA}">
  <dimension ref="A2:C23"/>
  <sheetViews>
    <sheetView tabSelected="1" workbookViewId="0">
      <selection activeCell="C21" sqref="C21"/>
    </sheetView>
  </sheetViews>
  <sheetFormatPr defaultRowHeight="14.4" x14ac:dyDescent="0.3"/>
  <cols>
    <col min="1" max="2" width="3.77734375" customWidth="1"/>
  </cols>
  <sheetData>
    <row r="2" spans="1:3" x14ac:dyDescent="0.3">
      <c r="A2" s="4" t="s">
        <v>51</v>
      </c>
    </row>
    <row r="4" spans="1:3" x14ac:dyDescent="0.3">
      <c r="A4" t="s">
        <v>52</v>
      </c>
    </row>
    <row r="6" spans="1:3" x14ac:dyDescent="0.3">
      <c r="B6" s="4" t="s">
        <v>96</v>
      </c>
    </row>
    <row r="7" spans="1:3" x14ac:dyDescent="0.3">
      <c r="C7" t="s">
        <v>95</v>
      </c>
    </row>
    <row r="8" spans="1:3" x14ac:dyDescent="0.3">
      <c r="C8" t="s">
        <v>83</v>
      </c>
    </row>
    <row r="10" spans="1:3" x14ac:dyDescent="0.3">
      <c r="B10" s="4" t="s">
        <v>53</v>
      </c>
    </row>
    <row r="11" spans="1:3" x14ac:dyDescent="0.3">
      <c r="C11" t="s">
        <v>82</v>
      </c>
    </row>
    <row r="12" spans="1:3" x14ac:dyDescent="0.3">
      <c r="C12" t="s">
        <v>87</v>
      </c>
    </row>
    <row r="14" spans="1:3" x14ac:dyDescent="0.3">
      <c r="B14" s="4" t="s">
        <v>22</v>
      </c>
    </row>
    <row r="15" spans="1:3" x14ac:dyDescent="0.3">
      <c r="C15" t="s">
        <v>97</v>
      </c>
    </row>
    <row r="16" spans="1:3" x14ac:dyDescent="0.3">
      <c r="C16" t="s">
        <v>73</v>
      </c>
    </row>
    <row r="17" spans="3:3" x14ac:dyDescent="0.3">
      <c r="C17" t="s">
        <v>54</v>
      </c>
    </row>
    <row r="18" spans="3:3" x14ac:dyDescent="0.3">
      <c r="C18" t="s">
        <v>84</v>
      </c>
    </row>
    <row r="19" spans="3:3" x14ac:dyDescent="0.3">
      <c r="C19" t="s">
        <v>74</v>
      </c>
    </row>
    <row r="21" spans="3:3" x14ac:dyDescent="0.3">
      <c r="C21" t="s">
        <v>55</v>
      </c>
    </row>
    <row r="23" spans="3:3" x14ac:dyDescent="0.3">
      <c r="C23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647D-6CED-4DFD-A60D-827F2B51DB49}">
  <sheetPr>
    <pageSetUpPr fitToPage="1"/>
  </sheetPr>
  <dimension ref="A1:U21"/>
  <sheetViews>
    <sheetView zoomScale="90" zoomScaleNormal="90" workbookViewId="0">
      <pane ySplit="4" topLeftCell="A5" activePane="bottomLeft" state="frozen"/>
      <selection pane="bottomLeft" activeCell="G9" sqref="G9"/>
    </sheetView>
  </sheetViews>
  <sheetFormatPr defaultRowHeight="14.4" x14ac:dyDescent="0.3"/>
  <cols>
    <col min="1" max="1" width="10.21875" style="38" bestFit="1" customWidth="1"/>
    <col min="2" max="3" width="8.88671875" style="38"/>
    <col min="4" max="4" width="4" style="38" customWidth="1"/>
    <col min="5" max="5" width="25.109375" style="38" customWidth="1"/>
    <col min="6" max="6" width="10.21875" style="38" bestFit="1" customWidth="1"/>
    <col min="7" max="7" width="10.77734375" style="39" customWidth="1"/>
    <col min="8" max="8" width="3.44140625" style="39" customWidth="1"/>
    <col min="9" max="9" width="17.21875" style="39" customWidth="1"/>
    <col min="10" max="11" width="10.77734375" style="39" customWidth="1"/>
    <col min="12" max="12" width="3.77734375" style="40" customWidth="1"/>
    <col min="13" max="13" width="10.77734375" style="41" customWidth="1"/>
    <col min="14" max="14" width="10.77734375" style="55" customWidth="1"/>
    <col min="15" max="15" width="3.77734375" style="38" customWidth="1"/>
    <col min="16" max="17" width="10.77734375" style="38" customWidth="1"/>
    <col min="18" max="18" width="3.77734375" style="38" customWidth="1"/>
    <col min="19" max="21" width="10.77734375" style="38" customWidth="1"/>
    <col min="22" max="22" width="4.21875" style="38" customWidth="1"/>
    <col min="23" max="16384" width="8.88671875" style="38"/>
  </cols>
  <sheetData>
    <row r="1" spans="1:21" x14ac:dyDescent="0.3">
      <c r="N1" s="42"/>
    </row>
    <row r="2" spans="1:21" s="47" customFormat="1" ht="18" x14ac:dyDescent="0.35">
      <c r="A2" s="67" t="s">
        <v>18</v>
      </c>
      <c r="B2" s="68"/>
      <c r="C2" s="69"/>
      <c r="E2" s="57" t="s">
        <v>24</v>
      </c>
      <c r="F2" s="43"/>
      <c r="G2" s="44"/>
      <c r="H2" s="45"/>
      <c r="I2" s="58" t="s">
        <v>23</v>
      </c>
      <c r="J2" s="44"/>
      <c r="K2" s="44"/>
      <c r="L2" s="46"/>
      <c r="M2" s="59" t="s">
        <v>25</v>
      </c>
      <c r="N2" s="60"/>
      <c r="P2" s="66" t="s">
        <v>39</v>
      </c>
      <c r="Q2" s="66"/>
      <c r="S2" s="57" t="s">
        <v>36</v>
      </c>
      <c r="T2" s="57"/>
      <c r="U2" s="43"/>
    </row>
    <row r="3" spans="1:21" s="51" customFormat="1" x14ac:dyDescent="0.3">
      <c r="A3" s="48"/>
      <c r="B3" s="33" t="s">
        <v>56</v>
      </c>
      <c r="C3" s="33"/>
      <c r="E3" s="48"/>
      <c r="F3" s="33" t="s">
        <v>56</v>
      </c>
      <c r="G3" s="33"/>
      <c r="H3" s="49"/>
      <c r="I3" s="48"/>
      <c r="J3" s="33" t="s">
        <v>56</v>
      </c>
      <c r="K3" s="33"/>
      <c r="L3" s="50"/>
      <c r="M3" s="33" t="s">
        <v>56</v>
      </c>
      <c r="N3" s="33"/>
      <c r="P3" s="33" t="s">
        <v>56</v>
      </c>
      <c r="Q3" s="33"/>
      <c r="S3" s="48" t="s">
        <v>56</v>
      </c>
      <c r="T3" s="48"/>
      <c r="U3" s="48"/>
    </row>
    <row r="4" spans="1:21" s="51" customFormat="1" x14ac:dyDescent="0.3">
      <c r="A4" s="48"/>
      <c r="B4" s="33"/>
      <c r="C4" s="33"/>
      <c r="E4" s="48"/>
      <c r="F4" s="33" t="s">
        <v>20</v>
      </c>
      <c r="G4" s="33" t="s">
        <v>57</v>
      </c>
      <c r="H4" s="49"/>
      <c r="I4" s="48"/>
      <c r="J4" s="33" t="s">
        <v>20</v>
      </c>
      <c r="K4" s="33" t="s">
        <v>26</v>
      </c>
      <c r="L4" s="50"/>
      <c r="M4" s="33" t="s">
        <v>20</v>
      </c>
      <c r="N4" s="33" t="s">
        <v>26</v>
      </c>
      <c r="P4" s="33" t="s">
        <v>20</v>
      </c>
      <c r="Q4" s="33" t="s">
        <v>12</v>
      </c>
      <c r="S4" s="48" t="s">
        <v>38</v>
      </c>
      <c r="T4" s="48" t="s">
        <v>38</v>
      </c>
      <c r="U4" s="48" t="s">
        <v>12</v>
      </c>
    </row>
    <row r="5" spans="1:21" x14ac:dyDescent="0.3">
      <c r="A5" s="34" t="s">
        <v>27</v>
      </c>
      <c r="B5" s="34">
        <v>23.25</v>
      </c>
      <c r="C5" s="34">
        <v>20</v>
      </c>
      <c r="E5" s="48" t="s">
        <v>66</v>
      </c>
      <c r="F5" s="34">
        <v>2500</v>
      </c>
      <c r="G5" s="34">
        <v>120</v>
      </c>
      <c r="H5" s="52"/>
      <c r="I5" s="48" t="s">
        <v>70</v>
      </c>
      <c r="J5" s="34">
        <v>1080</v>
      </c>
      <c r="K5" s="34">
        <v>42</v>
      </c>
      <c r="M5" s="34">
        <v>0</v>
      </c>
      <c r="N5" s="34">
        <f>K5</f>
        <v>42</v>
      </c>
      <c r="P5" s="34" t="s">
        <v>37</v>
      </c>
      <c r="Q5" s="53" t="s">
        <v>37</v>
      </c>
      <c r="S5" s="34">
        <v>25</v>
      </c>
      <c r="T5" s="34">
        <v>7.5</v>
      </c>
      <c r="U5" s="34">
        <v>7.5</v>
      </c>
    </row>
    <row r="6" spans="1:21" x14ac:dyDescent="0.3">
      <c r="A6" s="34" t="s">
        <v>58</v>
      </c>
      <c r="B6" s="34">
        <v>18.850000000000001</v>
      </c>
      <c r="C6" s="34">
        <v>20</v>
      </c>
      <c r="E6" s="48" t="s">
        <v>67</v>
      </c>
      <c r="F6" s="34">
        <v>2880</v>
      </c>
      <c r="G6" s="34">
        <v>120</v>
      </c>
      <c r="H6" s="52"/>
      <c r="I6" s="48" t="s">
        <v>14</v>
      </c>
      <c r="J6" s="34">
        <v>720</v>
      </c>
      <c r="K6" s="34">
        <v>42</v>
      </c>
      <c r="M6" s="34">
        <v>0</v>
      </c>
      <c r="N6" s="34">
        <f t="shared" ref="N6:N8" si="0">K6</f>
        <v>42</v>
      </c>
      <c r="P6" s="34">
        <v>50</v>
      </c>
      <c r="Q6" s="34">
        <f>K6</f>
        <v>42</v>
      </c>
      <c r="S6" s="34">
        <v>25</v>
      </c>
      <c r="T6" s="34">
        <v>7.5</v>
      </c>
      <c r="U6" s="34">
        <v>7.5</v>
      </c>
    </row>
    <row r="7" spans="1:21" x14ac:dyDescent="0.3">
      <c r="A7" s="34" t="s">
        <v>59</v>
      </c>
      <c r="B7" s="34">
        <v>18.850000000000001</v>
      </c>
      <c r="C7" s="34">
        <v>20</v>
      </c>
      <c r="E7" s="48" t="s">
        <v>78</v>
      </c>
      <c r="F7" s="34">
        <v>2160</v>
      </c>
      <c r="G7" s="34">
        <v>110</v>
      </c>
      <c r="H7" s="52"/>
      <c r="I7" s="48" t="s">
        <v>9</v>
      </c>
      <c r="J7" s="34">
        <v>216</v>
      </c>
      <c r="K7" s="34">
        <v>42</v>
      </c>
      <c r="M7" s="34">
        <v>0</v>
      </c>
      <c r="N7" s="34">
        <f t="shared" si="0"/>
        <v>42</v>
      </c>
      <c r="P7" s="34">
        <v>25</v>
      </c>
      <c r="Q7" s="34">
        <f t="shared" ref="Q7:Q8" si="1">K7</f>
        <v>42</v>
      </c>
      <c r="S7" s="34">
        <v>25</v>
      </c>
      <c r="T7" s="34">
        <v>7.5</v>
      </c>
      <c r="U7" s="34">
        <v>7.5</v>
      </c>
    </row>
    <row r="8" spans="1:21" x14ac:dyDescent="0.3">
      <c r="A8" s="34" t="s">
        <v>60</v>
      </c>
      <c r="B8" s="34">
        <v>18.850000000000001</v>
      </c>
      <c r="C8" s="34">
        <v>20</v>
      </c>
      <c r="E8" s="48" t="s">
        <v>33</v>
      </c>
      <c r="F8" s="34">
        <v>1800</v>
      </c>
      <c r="G8" s="34">
        <v>100</v>
      </c>
      <c r="H8" s="52"/>
      <c r="I8" s="48" t="s">
        <v>79</v>
      </c>
      <c r="J8" s="34">
        <v>576</v>
      </c>
      <c r="K8" s="34">
        <v>25</v>
      </c>
      <c r="M8" s="34">
        <v>0</v>
      </c>
      <c r="N8" s="34">
        <f t="shared" si="0"/>
        <v>25</v>
      </c>
      <c r="P8" s="34">
        <v>50</v>
      </c>
      <c r="Q8" s="34">
        <f t="shared" si="1"/>
        <v>25</v>
      </c>
      <c r="S8" s="34">
        <v>25</v>
      </c>
      <c r="T8" s="34">
        <v>7.5</v>
      </c>
      <c r="U8" s="34">
        <v>7.5</v>
      </c>
    </row>
    <row r="9" spans="1:21" x14ac:dyDescent="0.3">
      <c r="A9" s="34" t="s">
        <v>61</v>
      </c>
      <c r="B9" s="34">
        <v>13.35</v>
      </c>
      <c r="C9" s="34">
        <v>20</v>
      </c>
      <c r="E9" s="48" t="s">
        <v>68</v>
      </c>
      <c r="F9" s="34">
        <v>1440</v>
      </c>
      <c r="G9" s="34">
        <v>90</v>
      </c>
      <c r="H9" s="52"/>
      <c r="I9" s="48" t="s">
        <v>80</v>
      </c>
      <c r="J9" s="34">
        <v>576</v>
      </c>
      <c r="K9" s="34">
        <v>25</v>
      </c>
      <c r="M9" s="34">
        <v>0</v>
      </c>
      <c r="N9" s="34">
        <f t="shared" ref="N9:N14" si="2">K9</f>
        <v>25</v>
      </c>
      <c r="P9" s="34">
        <v>38</v>
      </c>
      <c r="Q9" s="34">
        <f>K9</f>
        <v>25</v>
      </c>
      <c r="S9" s="34">
        <v>25</v>
      </c>
      <c r="T9" s="34">
        <v>7.5</v>
      </c>
      <c r="U9" s="34">
        <v>7.5</v>
      </c>
    </row>
    <row r="10" spans="1:21" x14ac:dyDescent="0.3">
      <c r="A10" s="34" t="s">
        <v>62</v>
      </c>
      <c r="B10" s="34">
        <v>13.35</v>
      </c>
      <c r="C10" s="34">
        <v>10</v>
      </c>
      <c r="E10" s="48" t="s">
        <v>75</v>
      </c>
      <c r="F10" s="34">
        <v>936</v>
      </c>
      <c r="G10" s="34">
        <v>40</v>
      </c>
      <c r="H10" s="52"/>
      <c r="I10" s="48" t="s">
        <v>81</v>
      </c>
      <c r="J10" s="34">
        <v>432</v>
      </c>
      <c r="K10" s="34">
        <v>15</v>
      </c>
      <c r="M10" s="34">
        <v>0</v>
      </c>
      <c r="N10" s="34">
        <f t="shared" si="2"/>
        <v>15</v>
      </c>
      <c r="P10" s="34">
        <v>38</v>
      </c>
      <c r="Q10" s="34">
        <f>K10</f>
        <v>15</v>
      </c>
      <c r="S10" s="34">
        <v>25</v>
      </c>
      <c r="T10" s="34">
        <v>7.5</v>
      </c>
      <c r="U10" s="34">
        <v>7.5</v>
      </c>
    </row>
    <row r="11" spans="1:21" x14ac:dyDescent="0.3">
      <c r="A11" s="34" t="s">
        <v>63</v>
      </c>
      <c r="B11" s="34">
        <v>6.75</v>
      </c>
      <c r="C11" s="34">
        <v>10</v>
      </c>
      <c r="E11" s="48" t="s">
        <v>76</v>
      </c>
      <c r="F11" s="34">
        <v>792</v>
      </c>
      <c r="G11" s="34">
        <v>40</v>
      </c>
      <c r="H11" s="52"/>
      <c r="I11" s="48" t="s">
        <v>15</v>
      </c>
      <c r="J11" s="34">
        <v>432</v>
      </c>
      <c r="K11" s="34">
        <v>15</v>
      </c>
      <c r="M11" s="34">
        <v>0</v>
      </c>
      <c r="N11" s="34">
        <f t="shared" si="2"/>
        <v>15</v>
      </c>
      <c r="P11" s="34">
        <v>25</v>
      </c>
      <c r="Q11" s="34">
        <f>K11</f>
        <v>15</v>
      </c>
      <c r="S11" s="34">
        <v>25</v>
      </c>
      <c r="T11" s="34">
        <v>7.5</v>
      </c>
      <c r="U11" s="34">
        <v>7.5</v>
      </c>
    </row>
    <row r="12" spans="1:21" x14ac:dyDescent="0.3">
      <c r="A12" s="34" t="s">
        <v>64</v>
      </c>
      <c r="B12" s="34">
        <v>6.75</v>
      </c>
      <c r="C12" s="34">
        <v>10</v>
      </c>
      <c r="E12" s="48" t="s">
        <v>77</v>
      </c>
      <c r="F12" s="34">
        <v>720</v>
      </c>
      <c r="G12" s="34">
        <v>40</v>
      </c>
      <c r="H12" s="52"/>
      <c r="I12" s="48" t="s">
        <v>16</v>
      </c>
      <c r="J12" s="34">
        <v>216</v>
      </c>
      <c r="K12" s="34">
        <v>7.5</v>
      </c>
      <c r="M12" s="34">
        <v>0</v>
      </c>
      <c r="N12" s="34">
        <f t="shared" si="2"/>
        <v>7.5</v>
      </c>
      <c r="P12" s="34">
        <v>25</v>
      </c>
      <c r="Q12" s="34">
        <f>K12</f>
        <v>7.5</v>
      </c>
      <c r="S12" s="34" t="s">
        <v>37</v>
      </c>
      <c r="T12" s="34" t="s">
        <v>37</v>
      </c>
      <c r="U12" s="34" t="s">
        <v>37</v>
      </c>
    </row>
    <row r="13" spans="1:21" x14ac:dyDescent="0.3">
      <c r="A13" s="34" t="s">
        <v>65</v>
      </c>
      <c r="B13" s="34">
        <v>18.350000000000001</v>
      </c>
      <c r="C13" s="34">
        <v>20</v>
      </c>
      <c r="H13" s="52"/>
      <c r="I13" s="48" t="s">
        <v>17</v>
      </c>
      <c r="J13" s="34">
        <v>144</v>
      </c>
      <c r="K13" s="34">
        <v>7.5</v>
      </c>
      <c r="M13" s="34">
        <v>0</v>
      </c>
      <c r="N13" s="34">
        <f t="shared" si="2"/>
        <v>7.5</v>
      </c>
      <c r="P13" s="34" t="s">
        <v>37</v>
      </c>
      <c r="Q13" s="34" t="s">
        <v>37</v>
      </c>
      <c r="S13" s="34" t="s">
        <v>37</v>
      </c>
      <c r="T13" s="34" t="s">
        <v>37</v>
      </c>
      <c r="U13" s="34" t="s">
        <v>37</v>
      </c>
    </row>
    <row r="14" spans="1:21" ht="18" x14ac:dyDescent="0.35">
      <c r="A14" s="34" t="s">
        <v>8</v>
      </c>
      <c r="B14" s="34">
        <v>12.25</v>
      </c>
      <c r="C14" s="34">
        <v>10</v>
      </c>
      <c r="E14" s="57" t="s">
        <v>88</v>
      </c>
      <c r="F14" s="62"/>
      <c r="G14" s="62"/>
      <c r="H14" s="52"/>
      <c r="I14" s="48" t="s">
        <v>21</v>
      </c>
      <c r="J14" s="34">
        <v>144</v>
      </c>
      <c r="K14" s="34">
        <v>2.5</v>
      </c>
      <c r="L14" s="40" t="s">
        <v>98</v>
      </c>
      <c r="M14" s="34">
        <v>0</v>
      </c>
      <c r="N14" s="34">
        <f t="shared" si="2"/>
        <v>2.5</v>
      </c>
      <c r="P14" s="34">
        <v>15</v>
      </c>
      <c r="Q14" s="34">
        <v>7.5</v>
      </c>
      <c r="S14" s="34" t="s">
        <v>37</v>
      </c>
      <c r="T14" s="34" t="s">
        <v>37</v>
      </c>
      <c r="U14" s="34" t="s">
        <v>37</v>
      </c>
    </row>
    <row r="15" spans="1:21" x14ac:dyDescent="0.3">
      <c r="E15" s="63"/>
      <c r="F15" s="64" t="s">
        <v>20</v>
      </c>
      <c r="G15" s="33" t="s">
        <v>26</v>
      </c>
      <c r="H15" s="52"/>
      <c r="I15" s="54"/>
    </row>
    <row r="16" spans="1:21" ht="18" x14ac:dyDescent="0.35">
      <c r="E16" s="63" t="s">
        <v>89</v>
      </c>
      <c r="F16" s="65">
        <v>132</v>
      </c>
      <c r="G16" s="34">
        <v>42</v>
      </c>
      <c r="H16" s="52"/>
      <c r="I16" s="57" t="s">
        <v>93</v>
      </c>
      <c r="J16" s="58"/>
      <c r="K16" s="62"/>
      <c r="M16" s="54" t="s">
        <v>99</v>
      </c>
      <c r="N16" s="40"/>
      <c r="P16" s="54"/>
      <c r="Q16" s="40"/>
      <c r="U16" s="56"/>
    </row>
    <row r="17" spans="5:14" x14ac:dyDescent="0.3">
      <c r="E17" s="63" t="s">
        <v>90</v>
      </c>
      <c r="F17" s="65">
        <v>99</v>
      </c>
      <c r="G17" s="34">
        <v>42</v>
      </c>
      <c r="H17" s="52"/>
      <c r="I17" s="63"/>
      <c r="J17" s="64" t="s">
        <v>20</v>
      </c>
      <c r="K17" s="33" t="s">
        <v>26</v>
      </c>
    </row>
    <row r="18" spans="5:14" x14ac:dyDescent="0.3">
      <c r="E18" s="63" t="s">
        <v>91</v>
      </c>
      <c r="F18" s="65">
        <v>66</v>
      </c>
      <c r="G18" s="34">
        <v>42</v>
      </c>
      <c r="I18" s="63" t="s">
        <v>65</v>
      </c>
      <c r="J18" s="65">
        <v>0</v>
      </c>
      <c r="K18" s="34">
        <v>0</v>
      </c>
    </row>
    <row r="19" spans="5:14" x14ac:dyDescent="0.3">
      <c r="E19" s="63" t="s">
        <v>92</v>
      </c>
      <c r="F19" s="65">
        <v>0</v>
      </c>
      <c r="G19" s="34">
        <v>42</v>
      </c>
      <c r="I19" s="63" t="s">
        <v>94</v>
      </c>
      <c r="J19" s="65">
        <v>0</v>
      </c>
      <c r="K19" s="34">
        <v>0</v>
      </c>
    </row>
    <row r="20" spans="5:14" x14ac:dyDescent="0.3">
      <c r="I20" s="40"/>
      <c r="J20" s="41"/>
      <c r="K20" s="55"/>
      <c r="L20" s="38"/>
      <c r="M20" s="38"/>
      <c r="N20" s="38"/>
    </row>
    <row r="21" spans="5:14" x14ac:dyDescent="0.3">
      <c r="I21" s="40"/>
      <c r="J21" s="41"/>
      <c r="K21" s="55"/>
      <c r="L21" s="38"/>
      <c r="M21" s="38"/>
      <c r="N21" s="38"/>
    </row>
  </sheetData>
  <mergeCells count="2">
    <mergeCell ref="P2:Q2"/>
    <mergeCell ref="A2:C2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341F-9477-400D-BB0C-34B4BC467D68}">
  <sheetPr>
    <pageSetUpPr fitToPage="1"/>
  </sheetPr>
  <dimension ref="A1:L15"/>
  <sheetViews>
    <sheetView zoomScaleNormal="100" workbookViewId="0">
      <selection activeCell="E19" sqref="E19"/>
    </sheetView>
  </sheetViews>
  <sheetFormatPr defaultRowHeight="14.4" x14ac:dyDescent="0.3"/>
  <cols>
    <col min="1" max="1" width="22.21875" customWidth="1"/>
    <col min="2" max="6" width="10.77734375" customWidth="1"/>
    <col min="8" max="8" width="10.109375" bestFit="1" customWidth="1"/>
    <col min="9" max="9" width="10.44140625" bestFit="1" customWidth="1"/>
    <col min="12" max="12" width="3.21875" customWidth="1"/>
  </cols>
  <sheetData>
    <row r="1" spans="1:12" x14ac:dyDescent="0.3">
      <c r="A1" s="3"/>
      <c r="D1" s="1"/>
    </row>
    <row r="2" spans="1:12" x14ac:dyDescent="0.3">
      <c r="A2" s="4" t="s">
        <v>50</v>
      </c>
      <c r="B2" s="10"/>
      <c r="E2" s="7"/>
      <c r="F2" s="7"/>
      <c r="H2" s="6"/>
      <c r="I2" s="2"/>
      <c r="J2" s="6"/>
      <c r="K2" s="6"/>
      <c r="L2" s="2"/>
    </row>
    <row r="3" spans="1:12" x14ac:dyDescent="0.3">
      <c r="B3" s="6" t="s">
        <v>29</v>
      </c>
      <c r="C3" s="7" t="s">
        <v>46</v>
      </c>
      <c r="D3" s="7" t="s">
        <v>46</v>
      </c>
      <c r="E3" s="7" t="s">
        <v>32</v>
      </c>
      <c r="F3" s="7" t="s">
        <v>32</v>
      </c>
      <c r="H3" s="6"/>
      <c r="I3" s="2"/>
      <c r="J3" s="6"/>
      <c r="K3" s="6"/>
      <c r="L3" s="2"/>
    </row>
    <row r="4" spans="1:12" x14ac:dyDescent="0.3">
      <c r="B4" s="6"/>
      <c r="C4" s="7" t="s">
        <v>48</v>
      </c>
      <c r="D4" s="7" t="s">
        <v>31</v>
      </c>
      <c r="E4" s="7" t="s">
        <v>48</v>
      </c>
      <c r="F4" s="7" t="s">
        <v>31</v>
      </c>
      <c r="H4" s="6"/>
      <c r="I4" s="2"/>
      <c r="J4" s="6"/>
      <c r="K4" s="6"/>
      <c r="L4" s="2"/>
    </row>
    <row r="5" spans="1:12" x14ac:dyDescent="0.3">
      <c r="A5" t="s">
        <v>27</v>
      </c>
      <c r="B5" s="13">
        <v>1</v>
      </c>
      <c r="C5" s="11">
        <v>23.25</v>
      </c>
      <c r="D5" s="11">
        <f>B5*C5</f>
        <v>23.25</v>
      </c>
      <c r="E5" s="12">
        <f>Tarieven!C5</f>
        <v>20</v>
      </c>
      <c r="F5" s="12">
        <f>B5*E5</f>
        <v>20</v>
      </c>
      <c r="H5" s="6"/>
      <c r="I5" s="2"/>
      <c r="J5" s="6"/>
      <c r="K5" s="6"/>
      <c r="L5" s="2"/>
    </row>
    <row r="6" spans="1:12" x14ac:dyDescent="0.3">
      <c r="A6" t="s">
        <v>1</v>
      </c>
      <c r="B6" s="13">
        <v>1</v>
      </c>
      <c r="C6" s="11">
        <v>18.850000000000001</v>
      </c>
      <c r="D6" s="11">
        <f t="shared" ref="D6:D14" si="0">B6*C6</f>
        <v>18.850000000000001</v>
      </c>
      <c r="E6" s="12">
        <f>Tarieven!C6</f>
        <v>20</v>
      </c>
      <c r="F6" s="12">
        <f t="shared" ref="F6:F14" si="1">B6*E6</f>
        <v>20</v>
      </c>
      <c r="H6" s="6"/>
      <c r="I6" s="2"/>
      <c r="J6" s="6"/>
      <c r="K6" s="6"/>
      <c r="L6" s="2"/>
    </row>
    <row r="7" spans="1:12" x14ac:dyDescent="0.3">
      <c r="A7" t="s">
        <v>2</v>
      </c>
      <c r="B7" s="13">
        <v>1</v>
      </c>
      <c r="C7" s="11">
        <v>18.850000000000001</v>
      </c>
      <c r="D7" s="11">
        <f t="shared" si="0"/>
        <v>18.850000000000001</v>
      </c>
      <c r="E7" s="12">
        <f>Tarieven!C7</f>
        <v>20</v>
      </c>
      <c r="F7" s="12">
        <f t="shared" si="1"/>
        <v>20</v>
      </c>
      <c r="H7" s="6"/>
      <c r="I7" s="2"/>
      <c r="J7" s="6"/>
      <c r="K7" s="6"/>
      <c r="L7" s="2"/>
    </row>
    <row r="8" spans="1:12" x14ac:dyDescent="0.3">
      <c r="A8" t="s">
        <v>3</v>
      </c>
      <c r="B8" s="13">
        <v>1</v>
      </c>
      <c r="C8" s="11">
        <v>18.850000000000001</v>
      </c>
      <c r="D8" s="11">
        <f t="shared" si="0"/>
        <v>18.850000000000001</v>
      </c>
      <c r="E8" s="12">
        <f>Tarieven!C8</f>
        <v>20</v>
      </c>
      <c r="F8" s="12">
        <f t="shared" si="1"/>
        <v>20</v>
      </c>
      <c r="H8" s="6"/>
      <c r="I8" s="2"/>
      <c r="J8" s="6"/>
      <c r="K8" s="6"/>
      <c r="L8" s="2"/>
    </row>
    <row r="9" spans="1:12" x14ac:dyDescent="0.3">
      <c r="A9" t="s">
        <v>4</v>
      </c>
      <c r="B9" s="13">
        <v>1</v>
      </c>
      <c r="C9" s="11">
        <v>13.35</v>
      </c>
      <c r="D9" s="11">
        <f t="shared" si="0"/>
        <v>13.35</v>
      </c>
      <c r="E9" s="12">
        <f>Tarieven!C9</f>
        <v>20</v>
      </c>
      <c r="F9" s="12">
        <f t="shared" si="1"/>
        <v>20</v>
      </c>
      <c r="H9" s="6"/>
      <c r="I9" s="2"/>
      <c r="J9" s="6"/>
      <c r="K9" s="6"/>
      <c r="L9" s="2"/>
    </row>
    <row r="10" spans="1:12" x14ac:dyDescent="0.3">
      <c r="A10" t="s">
        <v>5</v>
      </c>
      <c r="B10" s="13">
        <v>1</v>
      </c>
      <c r="C10" s="11">
        <v>12.25</v>
      </c>
      <c r="D10" s="11">
        <f t="shared" si="0"/>
        <v>12.25</v>
      </c>
      <c r="E10" s="12">
        <f>Tarieven!C10</f>
        <v>10</v>
      </c>
      <c r="F10" s="12">
        <f t="shared" si="1"/>
        <v>10</v>
      </c>
      <c r="H10" s="6"/>
      <c r="I10" s="2"/>
      <c r="J10" s="6"/>
      <c r="K10" s="6"/>
      <c r="L10" s="2"/>
    </row>
    <row r="11" spans="1:12" x14ac:dyDescent="0.3">
      <c r="A11" t="s">
        <v>6</v>
      </c>
      <c r="B11" s="13">
        <v>1</v>
      </c>
      <c r="C11" s="11">
        <v>6.75</v>
      </c>
      <c r="D11" s="11">
        <f t="shared" si="0"/>
        <v>6.75</v>
      </c>
      <c r="E11" s="12">
        <f>Tarieven!C11</f>
        <v>10</v>
      </c>
      <c r="F11" s="12">
        <f t="shared" si="1"/>
        <v>10</v>
      </c>
      <c r="H11" s="6"/>
      <c r="I11" s="2"/>
      <c r="J11" s="6"/>
      <c r="K11" s="6"/>
      <c r="L11" s="2"/>
    </row>
    <row r="12" spans="1:12" x14ac:dyDescent="0.3">
      <c r="A12" t="s">
        <v>28</v>
      </c>
      <c r="B12" s="13">
        <v>1</v>
      </c>
      <c r="C12" s="11">
        <v>1.25</v>
      </c>
      <c r="D12" s="11">
        <f t="shared" si="0"/>
        <v>1.25</v>
      </c>
      <c r="E12" s="12">
        <f>Tarieven!C12</f>
        <v>10</v>
      </c>
      <c r="F12" s="12">
        <f t="shared" si="1"/>
        <v>10</v>
      </c>
      <c r="H12" s="6"/>
      <c r="I12" s="2"/>
      <c r="J12" s="6"/>
      <c r="K12" s="6"/>
      <c r="L12" s="2"/>
    </row>
    <row r="13" spans="1:12" x14ac:dyDescent="0.3">
      <c r="A13" t="s">
        <v>7</v>
      </c>
      <c r="B13" s="13">
        <v>1</v>
      </c>
      <c r="C13" s="11">
        <v>18.850000000000001</v>
      </c>
      <c r="D13" s="11">
        <f t="shared" si="0"/>
        <v>18.850000000000001</v>
      </c>
      <c r="E13" s="12">
        <f>Tarieven!C13</f>
        <v>20</v>
      </c>
      <c r="F13" s="12">
        <f t="shared" si="1"/>
        <v>20</v>
      </c>
      <c r="H13" s="6"/>
      <c r="I13" s="2"/>
      <c r="J13" s="6"/>
      <c r="K13" s="6"/>
      <c r="L13" s="2"/>
    </row>
    <row r="14" spans="1:12" x14ac:dyDescent="0.3">
      <c r="A14" t="s">
        <v>8</v>
      </c>
      <c r="B14" s="13">
        <v>1</v>
      </c>
      <c r="C14" s="11">
        <v>12.25</v>
      </c>
      <c r="D14" s="11">
        <f t="shared" si="0"/>
        <v>12.25</v>
      </c>
      <c r="E14" s="12">
        <f>Tarieven!C14</f>
        <v>10</v>
      </c>
      <c r="F14" s="12">
        <f t="shared" si="1"/>
        <v>10</v>
      </c>
      <c r="H14" s="6"/>
      <c r="I14" s="2"/>
      <c r="J14" s="6"/>
      <c r="K14" s="6"/>
      <c r="L14" s="2"/>
    </row>
    <row r="15" spans="1:12" x14ac:dyDescent="0.3">
      <c r="A15" s="4" t="s">
        <v>11</v>
      </c>
      <c r="B15" s="10">
        <f>SUM(B5:B14)</f>
        <v>10</v>
      </c>
      <c r="C15" s="4"/>
      <c r="D15" s="14">
        <f>SUM(D5:D14)</f>
        <v>144.5</v>
      </c>
      <c r="E15" s="8"/>
      <c r="F15" s="15">
        <f>SUM(F5:F14)</f>
        <v>160</v>
      </c>
      <c r="H15" s="6"/>
      <c r="I15" s="2"/>
      <c r="J15" s="6"/>
      <c r="K15" s="6"/>
      <c r="L15" s="2"/>
    </row>
  </sheetData>
  <pageMargins left="0.7" right="0.7" top="0.75" bottom="0.75" header="0.3" footer="0.3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8B85-2235-4982-B8D1-CB478FE7226E}">
  <sheetPr>
    <pageSetUpPr fitToPage="1"/>
  </sheetPr>
  <dimension ref="A2:P45"/>
  <sheetViews>
    <sheetView topLeftCell="A36" workbookViewId="0">
      <selection activeCell="F29" sqref="F29"/>
    </sheetView>
  </sheetViews>
  <sheetFormatPr defaultRowHeight="14.4" x14ac:dyDescent="0.3"/>
  <cols>
    <col min="1" max="1" width="24.6640625" customWidth="1"/>
    <col min="2" max="2" width="5.88671875" style="6" bestFit="1" customWidth="1"/>
    <col min="3" max="3" width="9.44140625" bestFit="1" customWidth="1"/>
    <col min="4" max="4" width="10.77734375" customWidth="1"/>
    <col min="5" max="5" width="10.6640625" style="7" bestFit="1" customWidth="1"/>
    <col min="6" max="6" width="10.77734375" style="7" customWidth="1"/>
    <col min="7" max="7" width="11.33203125" customWidth="1"/>
    <col min="8" max="8" width="4.33203125" style="6" customWidth="1"/>
    <col min="9" max="9" width="13.109375" style="2" bestFit="1" customWidth="1"/>
    <col min="10" max="10" width="7.5546875" style="6" bestFit="1" customWidth="1"/>
    <col min="11" max="11" width="8.44140625" style="6" bestFit="1" customWidth="1"/>
    <col min="12" max="12" width="10.77734375" style="2" customWidth="1"/>
    <col min="13" max="13" width="10.6640625" bestFit="1" customWidth="1"/>
    <col min="14" max="14" width="8.44140625" bestFit="1" customWidth="1"/>
    <col min="15" max="16" width="10.77734375" customWidth="1"/>
    <col min="17" max="17" width="6.33203125" bestFit="1" customWidth="1"/>
    <col min="19" max="19" width="9.88671875" bestFit="1" customWidth="1"/>
    <col min="20" max="20" width="10.6640625" bestFit="1" customWidth="1"/>
    <col min="22" max="22" width="9.44140625" bestFit="1" customWidth="1"/>
  </cols>
  <sheetData>
    <row r="2" spans="1:15" x14ac:dyDescent="0.3">
      <c r="A2" s="10" t="s">
        <v>22</v>
      </c>
      <c r="B2" s="5"/>
      <c r="C2" s="6"/>
      <c r="D2" s="6"/>
      <c r="E2" s="2"/>
      <c r="F2"/>
      <c r="H2"/>
    </row>
    <row r="3" spans="1:15" x14ac:dyDescent="0.3">
      <c r="A3" s="6"/>
      <c r="B3" s="2" t="s">
        <v>43</v>
      </c>
      <c r="C3" s="7" t="s">
        <v>46</v>
      </c>
      <c r="D3" s="7" t="s">
        <v>46</v>
      </c>
      <c r="E3" s="7" t="s">
        <v>43</v>
      </c>
      <c r="F3" s="7" t="s">
        <v>32</v>
      </c>
      <c r="G3" s="7" t="s">
        <v>32</v>
      </c>
      <c r="H3"/>
      <c r="O3" s="7"/>
    </row>
    <row r="4" spans="1:15" ht="15" thickBot="1" x14ac:dyDescent="0.35">
      <c r="A4" s="6"/>
      <c r="B4" s="2" t="s">
        <v>45</v>
      </c>
      <c r="C4" s="7" t="s">
        <v>47</v>
      </c>
      <c r="D4" s="7" t="s">
        <v>31</v>
      </c>
      <c r="E4" s="7" t="s">
        <v>10</v>
      </c>
      <c r="F4" s="7" t="s">
        <v>47</v>
      </c>
      <c r="G4" s="7" t="s">
        <v>31</v>
      </c>
      <c r="H4"/>
      <c r="O4" s="7"/>
    </row>
    <row r="5" spans="1:15" x14ac:dyDescent="0.3">
      <c r="A5" s="10" t="s">
        <v>19</v>
      </c>
      <c r="B5" s="2"/>
      <c r="C5" s="6"/>
      <c r="D5" s="6"/>
      <c r="E5" s="2"/>
      <c r="F5"/>
      <c r="H5"/>
      <c r="I5" s="17"/>
      <c r="J5" s="18"/>
      <c r="K5" s="19"/>
      <c r="L5" s="19"/>
      <c r="M5" s="20"/>
      <c r="N5" s="21"/>
    </row>
    <row r="6" spans="1:15" x14ac:dyDescent="0.3">
      <c r="A6" s="6" t="s">
        <v>66</v>
      </c>
      <c r="B6" s="9">
        <v>1</v>
      </c>
      <c r="C6" s="12">
        <f>Tarieven!F5</f>
        <v>2500</v>
      </c>
      <c r="D6" s="12">
        <f>B6*C6</f>
        <v>2500</v>
      </c>
      <c r="E6" s="9">
        <v>20</v>
      </c>
      <c r="F6" s="12">
        <f>Tarieven!G5</f>
        <v>120</v>
      </c>
      <c r="G6" s="11">
        <f>E6*F6</f>
        <v>2400</v>
      </c>
      <c r="H6"/>
      <c r="I6" s="31" t="s">
        <v>49</v>
      </c>
      <c r="J6" s="23"/>
      <c r="K6" s="24"/>
      <c r="L6" s="61" t="s">
        <v>30</v>
      </c>
      <c r="M6" s="61" t="s">
        <v>32</v>
      </c>
      <c r="N6" s="25"/>
    </row>
    <row r="7" spans="1:15" x14ac:dyDescent="0.3">
      <c r="A7" s="6" t="s">
        <v>100</v>
      </c>
      <c r="B7" s="9">
        <v>1</v>
      </c>
      <c r="C7" s="12">
        <f>Tarieven!F6</f>
        <v>2880</v>
      </c>
      <c r="D7" s="12">
        <f>B7*C7</f>
        <v>2880</v>
      </c>
      <c r="E7" s="9">
        <v>20</v>
      </c>
      <c r="F7" s="12">
        <f>Tarieven!G6</f>
        <v>120</v>
      </c>
      <c r="G7" s="11">
        <f>E7*F7</f>
        <v>2400</v>
      </c>
      <c r="H7"/>
      <c r="I7" s="31"/>
      <c r="J7" s="23"/>
      <c r="K7" s="24"/>
      <c r="L7" s="61" t="s">
        <v>31</v>
      </c>
      <c r="M7" s="61" t="s">
        <v>31</v>
      </c>
      <c r="N7" s="25"/>
    </row>
    <row r="8" spans="1:15" x14ac:dyDescent="0.3">
      <c r="A8" s="6" t="s">
        <v>69</v>
      </c>
      <c r="B8" s="9">
        <v>1</v>
      </c>
      <c r="C8" s="12">
        <f>Tarieven!F7</f>
        <v>2160</v>
      </c>
      <c r="D8" s="12">
        <f t="shared" ref="D8:D13" si="0">B8*C8</f>
        <v>2160</v>
      </c>
      <c r="E8" s="9">
        <v>20</v>
      </c>
      <c r="F8" s="12">
        <f>Tarieven!G7</f>
        <v>110</v>
      </c>
      <c r="G8" s="11">
        <f t="shared" ref="G8:G13" si="1">E8*F8</f>
        <v>2200</v>
      </c>
      <c r="H8"/>
      <c r="I8" s="22"/>
      <c r="J8" s="23"/>
      <c r="K8" s="24"/>
      <c r="L8" s="24"/>
      <c r="M8" s="24"/>
      <c r="N8" s="25"/>
    </row>
    <row r="9" spans="1:15" x14ac:dyDescent="0.3">
      <c r="A9" s="6" t="s">
        <v>33</v>
      </c>
      <c r="B9" s="9">
        <v>1</v>
      </c>
      <c r="C9" s="12">
        <f>Tarieven!F8</f>
        <v>1800</v>
      </c>
      <c r="D9" s="12">
        <f t="shared" si="0"/>
        <v>1800</v>
      </c>
      <c r="E9" s="9">
        <v>20</v>
      </c>
      <c r="F9" s="12">
        <f>Tarieven!G8</f>
        <v>100</v>
      </c>
      <c r="G9" s="11">
        <f t="shared" si="1"/>
        <v>2000</v>
      </c>
      <c r="H9"/>
      <c r="I9" s="30" t="s">
        <v>18</v>
      </c>
      <c r="J9" s="26"/>
      <c r="K9" s="26"/>
      <c r="L9" s="28">
        <f>Contributie!D15</f>
        <v>144.5</v>
      </c>
      <c r="M9" s="28">
        <f>Contributie!F15</f>
        <v>160</v>
      </c>
      <c r="N9" s="27"/>
    </row>
    <row r="10" spans="1:15" x14ac:dyDescent="0.3">
      <c r="A10" s="6" t="s">
        <v>0</v>
      </c>
      <c r="B10" s="9">
        <v>1</v>
      </c>
      <c r="C10" s="12">
        <f>Tarieven!F9</f>
        <v>1440</v>
      </c>
      <c r="D10" s="12">
        <f t="shared" si="0"/>
        <v>1440</v>
      </c>
      <c r="E10" s="9">
        <v>20</v>
      </c>
      <c r="F10" s="12">
        <f>Tarieven!G9</f>
        <v>90</v>
      </c>
      <c r="G10" s="11">
        <f t="shared" si="1"/>
        <v>1800</v>
      </c>
      <c r="H10"/>
      <c r="I10" s="30" t="s">
        <v>71</v>
      </c>
      <c r="J10" s="26"/>
      <c r="K10" s="26"/>
      <c r="L10" s="28">
        <f>D14</f>
        <v>13228</v>
      </c>
      <c r="M10" s="28">
        <f>G14</f>
        <v>13200</v>
      </c>
      <c r="N10" s="27"/>
    </row>
    <row r="11" spans="1:15" x14ac:dyDescent="0.3">
      <c r="A11" s="6" t="s">
        <v>1</v>
      </c>
      <c r="B11" s="9">
        <v>1</v>
      </c>
      <c r="C11" s="12">
        <f>Tarieven!F10</f>
        <v>936</v>
      </c>
      <c r="D11" s="12">
        <f t="shared" si="0"/>
        <v>936</v>
      </c>
      <c r="E11" s="9">
        <v>20</v>
      </c>
      <c r="F11" s="12">
        <f>Tarieven!G10</f>
        <v>40</v>
      </c>
      <c r="G11" s="11">
        <f t="shared" si="1"/>
        <v>800</v>
      </c>
      <c r="H11"/>
      <c r="I11" s="30" t="s">
        <v>85</v>
      </c>
      <c r="J11" s="26"/>
      <c r="K11" s="26"/>
      <c r="L11" s="28">
        <f>D31</f>
        <v>1080</v>
      </c>
      <c r="M11" s="28">
        <f>G31</f>
        <v>840</v>
      </c>
      <c r="N11" s="27"/>
    </row>
    <row r="12" spans="1:15" x14ac:dyDescent="0.3">
      <c r="A12" s="6" t="s">
        <v>2</v>
      </c>
      <c r="B12" s="9">
        <v>1</v>
      </c>
      <c r="C12" s="12">
        <f>Tarieven!F11</f>
        <v>792</v>
      </c>
      <c r="D12" s="12">
        <f t="shared" si="0"/>
        <v>792</v>
      </c>
      <c r="E12" s="9">
        <v>20</v>
      </c>
      <c r="F12" s="12">
        <f>Tarieven!G11</f>
        <v>40</v>
      </c>
      <c r="G12" s="11">
        <f t="shared" si="1"/>
        <v>800</v>
      </c>
      <c r="H12"/>
      <c r="I12" s="30" t="s">
        <v>86</v>
      </c>
      <c r="J12" s="26"/>
      <c r="K12" s="26"/>
      <c r="L12" s="28">
        <f>L31</f>
        <v>0</v>
      </c>
      <c r="M12" s="28">
        <f>O31</f>
        <v>840</v>
      </c>
      <c r="N12" s="27"/>
    </row>
    <row r="13" spans="1:15" x14ac:dyDescent="0.3">
      <c r="A13" s="6" t="s">
        <v>3</v>
      </c>
      <c r="B13" s="9">
        <v>1</v>
      </c>
      <c r="C13" s="12">
        <f>Tarieven!F12</f>
        <v>720</v>
      </c>
      <c r="D13" s="12">
        <f t="shared" si="0"/>
        <v>720</v>
      </c>
      <c r="E13" s="9">
        <v>20</v>
      </c>
      <c r="F13" s="12">
        <f>Tarieven!G12</f>
        <v>40</v>
      </c>
      <c r="G13" s="11">
        <f t="shared" si="1"/>
        <v>800</v>
      </c>
      <c r="H13"/>
      <c r="I13" s="30" t="s">
        <v>72</v>
      </c>
      <c r="J13" s="26"/>
      <c r="K13" s="26"/>
      <c r="L13" s="28">
        <f>D45+L45</f>
        <v>0</v>
      </c>
      <c r="M13" s="28">
        <f>G45+P45</f>
        <v>0</v>
      </c>
      <c r="N13" s="27"/>
    </row>
    <row r="14" spans="1:15" x14ac:dyDescent="0.3">
      <c r="A14" s="10" t="s">
        <v>11</v>
      </c>
      <c r="B14" s="5">
        <f>SUM(B6:B13)</f>
        <v>8</v>
      </c>
      <c r="C14" s="10"/>
      <c r="D14" s="15">
        <f>SUM(D6:D13)</f>
        <v>13228</v>
      </c>
      <c r="E14" s="5">
        <f>SUM(E6:E13)</f>
        <v>160</v>
      </c>
      <c r="F14" s="4"/>
      <c r="G14" s="14">
        <f>SUM(G6:G13)</f>
        <v>13200</v>
      </c>
      <c r="H14"/>
      <c r="I14" s="30"/>
      <c r="J14" s="26"/>
      <c r="K14" s="26"/>
      <c r="L14" s="28"/>
      <c r="M14" s="28"/>
      <c r="N14" s="27"/>
    </row>
    <row r="15" spans="1:15" ht="15" thickBot="1" x14ac:dyDescent="0.35">
      <c r="A15" s="10"/>
      <c r="B15" s="5"/>
      <c r="C15" s="10"/>
      <c r="D15" s="15"/>
      <c r="E15" s="5"/>
      <c r="F15" s="4"/>
      <c r="G15" s="14"/>
      <c r="H15"/>
      <c r="I15" s="35" t="s">
        <v>11</v>
      </c>
      <c r="J15" s="36"/>
      <c r="K15" s="36"/>
      <c r="L15" s="37">
        <f>SUM(L9:L14)</f>
        <v>14452.5</v>
      </c>
      <c r="M15" s="37">
        <f>SUM(M9:M14)</f>
        <v>15040</v>
      </c>
      <c r="N15" s="29"/>
    </row>
    <row r="16" spans="1:15" x14ac:dyDescent="0.3">
      <c r="A16" s="10"/>
      <c r="B16" s="5"/>
      <c r="C16" s="10"/>
      <c r="D16" s="15"/>
      <c r="E16" s="5"/>
      <c r="F16" s="4"/>
      <c r="G16" s="14"/>
      <c r="H16"/>
      <c r="I16"/>
      <c r="J16"/>
      <c r="K16"/>
      <c r="L16"/>
    </row>
    <row r="17" spans="1:15" x14ac:dyDescent="0.3">
      <c r="A17" s="10" t="s">
        <v>22</v>
      </c>
      <c r="B17" s="5"/>
      <c r="C17" s="6"/>
      <c r="D17" s="6"/>
      <c r="E17" s="2"/>
      <c r="F17"/>
      <c r="H17"/>
      <c r="I17" s="10"/>
      <c r="J17" s="5"/>
      <c r="L17" s="6"/>
      <c r="M17" s="2"/>
    </row>
    <row r="18" spans="1:15" x14ac:dyDescent="0.3">
      <c r="A18" s="6"/>
      <c r="B18" s="7" t="s">
        <v>43</v>
      </c>
      <c r="C18" s="7" t="s">
        <v>46</v>
      </c>
      <c r="D18" s="7" t="s">
        <v>46</v>
      </c>
      <c r="E18" s="7" t="s">
        <v>43</v>
      </c>
      <c r="F18" s="7" t="s">
        <v>32</v>
      </c>
      <c r="G18" s="7" t="s">
        <v>32</v>
      </c>
      <c r="H18" s="7"/>
      <c r="I18" s="7"/>
      <c r="J18" s="7" t="s">
        <v>43</v>
      </c>
      <c r="K18" s="7" t="s">
        <v>46</v>
      </c>
      <c r="L18" s="7" t="s">
        <v>46</v>
      </c>
      <c r="M18" s="7" t="s">
        <v>43</v>
      </c>
      <c r="N18" s="7" t="s">
        <v>32</v>
      </c>
      <c r="O18" s="7" t="s">
        <v>32</v>
      </c>
    </row>
    <row r="19" spans="1:15" x14ac:dyDescent="0.3">
      <c r="A19" s="6"/>
      <c r="B19" s="7" t="s">
        <v>45</v>
      </c>
      <c r="C19" s="7" t="s">
        <v>47</v>
      </c>
      <c r="D19" s="7" t="s">
        <v>31</v>
      </c>
      <c r="E19" s="7" t="s">
        <v>10</v>
      </c>
      <c r="F19" s="7" t="s">
        <v>47</v>
      </c>
      <c r="G19" s="7" t="s">
        <v>31</v>
      </c>
      <c r="H19" s="7"/>
      <c r="I19" s="7"/>
      <c r="J19" s="7" t="s">
        <v>45</v>
      </c>
      <c r="K19" s="7" t="s">
        <v>47</v>
      </c>
      <c r="L19" s="7" t="s">
        <v>31</v>
      </c>
      <c r="M19" s="7" t="s">
        <v>10</v>
      </c>
      <c r="N19" s="7" t="s">
        <v>47</v>
      </c>
      <c r="O19" s="7" t="s">
        <v>31</v>
      </c>
    </row>
    <row r="20" spans="1:15" x14ac:dyDescent="0.3">
      <c r="A20" s="10" t="s">
        <v>40</v>
      </c>
      <c r="B20" s="2"/>
      <c r="C20" s="6"/>
      <c r="D20" s="6"/>
      <c r="E20" s="2"/>
      <c r="F20"/>
      <c r="H20"/>
      <c r="I20" s="10" t="s">
        <v>41</v>
      </c>
      <c r="J20" s="2"/>
      <c r="L20" s="6"/>
      <c r="M20" s="2"/>
    </row>
    <row r="21" spans="1:15" x14ac:dyDescent="0.3">
      <c r="A21" s="6" t="s">
        <v>70</v>
      </c>
      <c r="B21" s="9">
        <v>1</v>
      </c>
      <c r="C21" s="12">
        <f>Tarieven!J5</f>
        <v>1080</v>
      </c>
      <c r="D21" s="12">
        <f>B21*C21</f>
        <v>1080</v>
      </c>
      <c r="E21" s="9">
        <v>20</v>
      </c>
      <c r="F21" s="12">
        <f>Tarieven!K5</f>
        <v>42</v>
      </c>
      <c r="G21" s="12">
        <f>E21*F21</f>
        <v>840</v>
      </c>
      <c r="H21"/>
      <c r="I21" s="6" t="s">
        <v>70</v>
      </c>
      <c r="J21" s="9">
        <v>1</v>
      </c>
      <c r="K21" s="12">
        <f>Tarieven!M5</f>
        <v>0</v>
      </c>
      <c r="L21" s="12">
        <f>J21*K21</f>
        <v>0</v>
      </c>
      <c r="M21" s="9">
        <v>20</v>
      </c>
      <c r="N21" s="12">
        <f>Tarieven!N5</f>
        <v>42</v>
      </c>
      <c r="O21" s="12">
        <f t="shared" ref="O21:O30" si="2">M21*N21</f>
        <v>840</v>
      </c>
    </row>
    <row r="22" spans="1:15" x14ac:dyDescent="0.3">
      <c r="A22" s="6" t="s">
        <v>14</v>
      </c>
      <c r="B22" s="9"/>
      <c r="C22" s="12">
        <f>Tarieven!J6</f>
        <v>720</v>
      </c>
      <c r="D22" s="12">
        <f t="shared" ref="D22:D30" si="3">B22*C22</f>
        <v>0</v>
      </c>
      <c r="E22" s="9"/>
      <c r="F22" s="12">
        <f>Tarieven!K6</f>
        <v>42</v>
      </c>
      <c r="G22" s="12">
        <f t="shared" ref="G22:G30" si="4">E22*F22</f>
        <v>0</v>
      </c>
      <c r="H22"/>
      <c r="I22" s="6" t="s">
        <v>14</v>
      </c>
      <c r="J22" s="9"/>
      <c r="K22" s="12">
        <f>Tarieven!M6</f>
        <v>0</v>
      </c>
      <c r="L22" s="12">
        <f t="shared" ref="L22:L30" si="5">J22*K22</f>
        <v>0</v>
      </c>
      <c r="M22" s="9"/>
      <c r="N22" s="12">
        <f>Tarieven!N6</f>
        <v>42</v>
      </c>
      <c r="O22" s="12">
        <f t="shared" si="2"/>
        <v>0</v>
      </c>
    </row>
    <row r="23" spans="1:15" x14ac:dyDescent="0.3">
      <c r="A23" s="6" t="s">
        <v>9</v>
      </c>
      <c r="B23" s="9"/>
      <c r="C23" s="12">
        <f>Tarieven!J7</f>
        <v>216</v>
      </c>
      <c r="D23" s="12">
        <f t="shared" si="3"/>
        <v>0</v>
      </c>
      <c r="E23" s="9"/>
      <c r="F23" s="12">
        <f>Tarieven!K7</f>
        <v>42</v>
      </c>
      <c r="G23" s="12">
        <f t="shared" si="4"/>
        <v>0</v>
      </c>
      <c r="H23"/>
      <c r="I23" s="6" t="s">
        <v>9</v>
      </c>
      <c r="J23" s="9"/>
      <c r="K23" s="12">
        <f>Tarieven!M7</f>
        <v>0</v>
      </c>
      <c r="L23" s="12">
        <f t="shared" si="5"/>
        <v>0</v>
      </c>
      <c r="M23" s="9"/>
      <c r="N23" s="12">
        <f>Tarieven!N7</f>
        <v>42</v>
      </c>
      <c r="O23" s="12">
        <f t="shared" si="2"/>
        <v>0</v>
      </c>
    </row>
    <row r="24" spans="1:15" x14ac:dyDescent="0.3">
      <c r="A24" s="6" t="s">
        <v>1</v>
      </c>
      <c r="B24" s="9"/>
      <c r="C24" s="12">
        <f>Tarieven!J8</f>
        <v>576</v>
      </c>
      <c r="D24" s="12">
        <f t="shared" si="3"/>
        <v>0</v>
      </c>
      <c r="E24" s="9"/>
      <c r="F24" s="12">
        <f>Tarieven!K8</f>
        <v>25</v>
      </c>
      <c r="G24" s="12">
        <f t="shared" si="4"/>
        <v>0</v>
      </c>
      <c r="H24"/>
      <c r="I24" s="6" t="s">
        <v>1</v>
      </c>
      <c r="J24" s="9"/>
      <c r="K24" s="12">
        <f>Tarieven!M8</f>
        <v>0</v>
      </c>
      <c r="L24" s="12">
        <f t="shared" si="5"/>
        <v>0</v>
      </c>
      <c r="M24" s="9"/>
      <c r="N24" s="12">
        <f>Tarieven!N8</f>
        <v>25</v>
      </c>
      <c r="O24" s="12">
        <f t="shared" si="2"/>
        <v>0</v>
      </c>
    </row>
    <row r="25" spans="1:15" x14ac:dyDescent="0.3">
      <c r="A25" s="6" t="s">
        <v>2</v>
      </c>
      <c r="B25" s="9"/>
      <c r="C25" s="12">
        <f>Tarieven!J9</f>
        <v>576</v>
      </c>
      <c r="D25" s="12">
        <f t="shared" si="3"/>
        <v>0</v>
      </c>
      <c r="E25" s="9"/>
      <c r="F25" s="12">
        <f>Tarieven!K9</f>
        <v>25</v>
      </c>
      <c r="G25" s="12">
        <f t="shared" si="4"/>
        <v>0</v>
      </c>
      <c r="H25"/>
      <c r="I25" s="6" t="s">
        <v>2</v>
      </c>
      <c r="J25" s="9"/>
      <c r="K25" s="12">
        <f>Tarieven!M10</f>
        <v>0</v>
      </c>
      <c r="L25" s="12">
        <f t="shared" si="5"/>
        <v>0</v>
      </c>
      <c r="M25" s="9"/>
      <c r="N25" s="12">
        <f>Tarieven!N9</f>
        <v>25</v>
      </c>
      <c r="O25" s="12">
        <f t="shared" si="2"/>
        <v>0</v>
      </c>
    </row>
    <row r="26" spans="1:15" x14ac:dyDescent="0.3">
      <c r="A26" s="6" t="s">
        <v>3</v>
      </c>
      <c r="B26" s="9"/>
      <c r="C26" s="12">
        <f>Tarieven!J10</f>
        <v>432</v>
      </c>
      <c r="D26" s="12">
        <f t="shared" si="3"/>
        <v>0</v>
      </c>
      <c r="E26" s="9"/>
      <c r="F26" s="12">
        <f>Tarieven!K10</f>
        <v>15</v>
      </c>
      <c r="G26" s="12">
        <f t="shared" si="4"/>
        <v>0</v>
      </c>
      <c r="H26"/>
      <c r="I26" s="6" t="s">
        <v>3</v>
      </c>
      <c r="J26" s="9"/>
      <c r="K26" s="12">
        <f>Tarieven!M10</f>
        <v>0</v>
      </c>
      <c r="L26" s="12">
        <f t="shared" si="5"/>
        <v>0</v>
      </c>
      <c r="M26" s="9"/>
      <c r="N26" s="12">
        <f>Tarieven!N10</f>
        <v>15</v>
      </c>
      <c r="O26" s="12">
        <f t="shared" si="2"/>
        <v>0</v>
      </c>
    </row>
    <row r="27" spans="1:15" x14ac:dyDescent="0.3">
      <c r="A27" s="6" t="s">
        <v>4</v>
      </c>
      <c r="B27" s="9"/>
      <c r="C27" s="12">
        <f>Tarieven!J11</f>
        <v>432</v>
      </c>
      <c r="D27" s="12">
        <f t="shared" si="3"/>
        <v>0</v>
      </c>
      <c r="E27" s="9"/>
      <c r="F27" s="12">
        <f>Tarieven!K11</f>
        <v>15</v>
      </c>
      <c r="G27" s="12">
        <f t="shared" si="4"/>
        <v>0</v>
      </c>
      <c r="H27"/>
      <c r="I27" s="6" t="s">
        <v>4</v>
      </c>
      <c r="J27" s="9"/>
      <c r="K27" s="12">
        <f>Tarieven!M11</f>
        <v>0</v>
      </c>
      <c r="L27" s="12">
        <f t="shared" si="5"/>
        <v>0</v>
      </c>
      <c r="M27" s="9"/>
      <c r="N27" s="12">
        <f>Tarieven!N11</f>
        <v>15</v>
      </c>
      <c r="O27" s="12">
        <f t="shared" si="2"/>
        <v>0</v>
      </c>
    </row>
    <row r="28" spans="1:15" x14ac:dyDescent="0.3">
      <c r="A28" s="6" t="s">
        <v>5</v>
      </c>
      <c r="B28" s="9"/>
      <c r="C28" s="12">
        <f>Tarieven!J12</f>
        <v>216</v>
      </c>
      <c r="D28" s="12">
        <f t="shared" si="3"/>
        <v>0</v>
      </c>
      <c r="E28" s="9"/>
      <c r="F28" s="12">
        <f>Tarieven!K12</f>
        <v>7.5</v>
      </c>
      <c r="G28" s="12">
        <f t="shared" si="4"/>
        <v>0</v>
      </c>
      <c r="H28"/>
      <c r="I28" s="6" t="s">
        <v>5</v>
      </c>
      <c r="J28" s="9"/>
      <c r="K28" s="12">
        <f>Tarieven!M12</f>
        <v>0</v>
      </c>
      <c r="L28" s="12">
        <f t="shared" si="5"/>
        <v>0</v>
      </c>
      <c r="M28" s="9"/>
      <c r="N28" s="12">
        <f>Tarieven!N12</f>
        <v>7.5</v>
      </c>
      <c r="O28" s="12">
        <f t="shared" si="2"/>
        <v>0</v>
      </c>
    </row>
    <row r="29" spans="1:15" x14ac:dyDescent="0.3">
      <c r="A29" s="6" t="s">
        <v>34</v>
      </c>
      <c r="B29" s="9"/>
      <c r="C29" s="12">
        <f>Tarieven!J13</f>
        <v>144</v>
      </c>
      <c r="D29" s="12">
        <f t="shared" si="3"/>
        <v>0</v>
      </c>
      <c r="E29" s="9"/>
      <c r="F29" s="12">
        <f>Tarieven!K13</f>
        <v>7.5</v>
      </c>
      <c r="G29" s="12">
        <f t="shared" si="4"/>
        <v>0</v>
      </c>
      <c r="H29"/>
      <c r="I29" s="6" t="s">
        <v>34</v>
      </c>
      <c r="J29" s="9"/>
      <c r="K29" s="12">
        <f>Tarieven!M13</f>
        <v>0</v>
      </c>
      <c r="L29" s="12">
        <f t="shared" si="5"/>
        <v>0</v>
      </c>
      <c r="M29" s="9"/>
      <c r="N29" s="12">
        <f>Tarieven!N13</f>
        <v>7.5</v>
      </c>
      <c r="O29" s="12">
        <f t="shared" si="2"/>
        <v>0</v>
      </c>
    </row>
    <row r="30" spans="1:15" x14ac:dyDescent="0.3">
      <c r="A30" s="6" t="s">
        <v>35</v>
      </c>
      <c r="B30" s="9"/>
      <c r="C30" s="12">
        <f>Tarieven!J14</f>
        <v>144</v>
      </c>
      <c r="D30" s="12">
        <f t="shared" si="3"/>
        <v>0</v>
      </c>
      <c r="E30" s="9"/>
      <c r="F30" s="12">
        <f>Tarieven!K14</f>
        <v>2.5</v>
      </c>
      <c r="G30" s="12">
        <f t="shared" si="4"/>
        <v>0</v>
      </c>
      <c r="H30"/>
      <c r="I30" s="6" t="s">
        <v>35</v>
      </c>
      <c r="J30" s="9"/>
      <c r="K30" s="12">
        <f>Tarieven!M14</f>
        <v>0</v>
      </c>
      <c r="L30" s="12">
        <f t="shared" si="5"/>
        <v>0</v>
      </c>
      <c r="M30" s="9"/>
      <c r="N30" s="12">
        <f>Tarieven!N14</f>
        <v>2.5</v>
      </c>
      <c r="O30" s="12">
        <f t="shared" si="2"/>
        <v>0</v>
      </c>
    </row>
    <row r="31" spans="1:15" x14ac:dyDescent="0.3">
      <c r="A31" s="10" t="s">
        <v>11</v>
      </c>
      <c r="B31" s="5">
        <f>SUM(B21:B30)</f>
        <v>1</v>
      </c>
      <c r="C31" s="10"/>
      <c r="D31" s="15">
        <f>SUM(D21:D30)</f>
        <v>1080</v>
      </c>
      <c r="E31" s="5"/>
      <c r="F31" s="15"/>
      <c r="G31" s="15">
        <f>SUM(G21:G30)</f>
        <v>840</v>
      </c>
      <c r="H31"/>
      <c r="I31" s="10" t="s">
        <v>11</v>
      </c>
      <c r="J31" s="5">
        <f>SUM(J21:J30)</f>
        <v>1</v>
      </c>
      <c r="K31" s="10"/>
      <c r="L31" s="15">
        <f>SUM(L21:L30)</f>
        <v>0</v>
      </c>
      <c r="M31" s="5"/>
      <c r="N31" s="15"/>
      <c r="O31" s="15">
        <f>SUM(O21:O30)</f>
        <v>840</v>
      </c>
    </row>
    <row r="32" spans="1:15" x14ac:dyDescent="0.3">
      <c r="A32" s="10"/>
      <c r="B32" s="5"/>
      <c r="C32" s="10"/>
      <c r="D32" s="15"/>
      <c r="E32" s="5"/>
      <c r="F32" s="15"/>
      <c r="G32" s="15"/>
      <c r="H32"/>
      <c r="I32" s="10"/>
      <c r="J32" s="5"/>
      <c r="K32" s="10"/>
      <c r="L32" s="15"/>
      <c r="M32" s="5"/>
      <c r="N32" s="15"/>
      <c r="O32" s="15"/>
    </row>
    <row r="33" spans="1:16" x14ac:dyDescent="0.3">
      <c r="A33" s="6"/>
      <c r="B33" s="2" t="s">
        <v>43</v>
      </c>
      <c r="C33" s="7" t="s">
        <v>46</v>
      </c>
      <c r="D33" s="7" t="s">
        <v>46</v>
      </c>
      <c r="E33" s="7" t="s">
        <v>43</v>
      </c>
      <c r="F33" s="7" t="s">
        <v>32</v>
      </c>
      <c r="G33" s="7" t="s">
        <v>32</v>
      </c>
      <c r="H33"/>
      <c r="I33"/>
      <c r="J33" s="2" t="s">
        <v>43</v>
      </c>
      <c r="K33" s="7" t="s">
        <v>46</v>
      </c>
      <c r="L33" s="7" t="s">
        <v>46</v>
      </c>
      <c r="M33" s="7" t="s">
        <v>43</v>
      </c>
      <c r="N33" s="7" t="s">
        <v>32</v>
      </c>
      <c r="O33" s="7" t="s">
        <v>32</v>
      </c>
      <c r="P33" s="7" t="s">
        <v>32</v>
      </c>
    </row>
    <row r="34" spans="1:16" x14ac:dyDescent="0.3">
      <c r="A34" s="6"/>
      <c r="B34" s="2" t="s">
        <v>45</v>
      </c>
      <c r="C34" s="7" t="s">
        <v>47</v>
      </c>
      <c r="D34" s="7" t="s">
        <v>31</v>
      </c>
      <c r="E34" s="7" t="s">
        <v>44</v>
      </c>
      <c r="F34" s="7" t="s">
        <v>47</v>
      </c>
      <c r="G34" s="7" t="s">
        <v>31</v>
      </c>
      <c r="H34"/>
      <c r="I34"/>
      <c r="J34" s="2" t="s">
        <v>45</v>
      </c>
      <c r="K34" s="7" t="s">
        <v>47</v>
      </c>
      <c r="L34" s="7" t="s">
        <v>31</v>
      </c>
      <c r="M34" s="7" t="s">
        <v>44</v>
      </c>
      <c r="N34" s="7" t="s">
        <v>47</v>
      </c>
      <c r="O34" s="7" t="s">
        <v>47</v>
      </c>
      <c r="P34" s="7" t="s">
        <v>31</v>
      </c>
    </row>
    <row r="35" spans="1:16" x14ac:dyDescent="0.3">
      <c r="A35" s="10" t="s">
        <v>42</v>
      </c>
      <c r="B35" s="2"/>
      <c r="C35" s="6"/>
      <c r="D35" s="6"/>
      <c r="E35" s="2"/>
      <c r="F35"/>
      <c r="I35" s="10" t="s">
        <v>36</v>
      </c>
      <c r="M35" s="2"/>
    </row>
    <row r="36" spans="1:16" x14ac:dyDescent="0.3">
      <c r="A36" s="6" t="s">
        <v>70</v>
      </c>
      <c r="B36" s="9"/>
      <c r="C36" s="12" t="str">
        <f>Tarieven!P5</f>
        <v>nvt</v>
      </c>
      <c r="D36" s="12">
        <v>0</v>
      </c>
      <c r="E36" s="9"/>
      <c r="F36" s="12" t="str">
        <f>Tarieven!Q5</f>
        <v>nvt</v>
      </c>
      <c r="G36" s="12">
        <v>0</v>
      </c>
      <c r="I36" s="6" t="s">
        <v>13</v>
      </c>
      <c r="J36" s="13"/>
      <c r="K36" s="12">
        <f>Tarieven!S5</f>
        <v>25</v>
      </c>
      <c r="L36" s="12">
        <f>J36*K36</f>
        <v>0</v>
      </c>
      <c r="M36" s="16"/>
      <c r="N36" s="12">
        <f>Tarieven!T5</f>
        <v>7.5</v>
      </c>
      <c r="O36" s="12">
        <f>Tarieven!U5</f>
        <v>7.5</v>
      </c>
      <c r="P36" s="12">
        <f t="shared" ref="P36:P42" si="6">(J36*N36)+(M36*O36)</f>
        <v>0</v>
      </c>
    </row>
    <row r="37" spans="1:16" x14ac:dyDescent="0.3">
      <c r="A37" s="6" t="s">
        <v>14</v>
      </c>
      <c r="B37" s="9"/>
      <c r="C37" s="12">
        <f>Tarieven!P6</f>
        <v>50</v>
      </c>
      <c r="D37" s="12">
        <f t="shared" ref="D37:D44" si="7">B37*C37</f>
        <v>0</v>
      </c>
      <c r="E37" s="9"/>
      <c r="F37" s="12">
        <f>Tarieven!Q6</f>
        <v>42</v>
      </c>
      <c r="G37" s="12">
        <f t="shared" ref="G37:G44" si="8">E37*F37</f>
        <v>0</v>
      </c>
      <c r="I37" s="6" t="s">
        <v>14</v>
      </c>
      <c r="J37" s="13"/>
      <c r="K37" s="12">
        <f>Tarieven!S6</f>
        <v>25</v>
      </c>
      <c r="L37" s="12">
        <f t="shared" ref="L37:L44" si="9">J37*K37</f>
        <v>0</v>
      </c>
      <c r="M37" s="16"/>
      <c r="N37" s="12">
        <f>Tarieven!T6</f>
        <v>7.5</v>
      </c>
      <c r="O37" s="12">
        <f>Tarieven!U6</f>
        <v>7.5</v>
      </c>
      <c r="P37" s="12">
        <f t="shared" si="6"/>
        <v>0</v>
      </c>
    </row>
    <row r="38" spans="1:16" x14ac:dyDescent="0.3">
      <c r="A38" s="6" t="s">
        <v>9</v>
      </c>
      <c r="B38" s="9"/>
      <c r="C38" s="12">
        <f>Tarieven!P7</f>
        <v>25</v>
      </c>
      <c r="D38" s="12">
        <f t="shared" si="7"/>
        <v>0</v>
      </c>
      <c r="E38" s="9"/>
      <c r="F38" s="12">
        <f>Tarieven!Q7</f>
        <v>42</v>
      </c>
      <c r="G38" s="12">
        <f t="shared" si="8"/>
        <v>0</v>
      </c>
      <c r="I38" s="6" t="s">
        <v>9</v>
      </c>
      <c r="J38" s="13"/>
      <c r="K38" s="12">
        <f>Tarieven!S7</f>
        <v>25</v>
      </c>
      <c r="L38" s="12">
        <f t="shared" si="9"/>
        <v>0</v>
      </c>
      <c r="M38" s="16"/>
      <c r="N38" s="12">
        <f>Tarieven!T7</f>
        <v>7.5</v>
      </c>
      <c r="O38" s="12">
        <f>Tarieven!U7</f>
        <v>7.5</v>
      </c>
      <c r="P38" s="12">
        <f t="shared" si="6"/>
        <v>0</v>
      </c>
    </row>
    <row r="39" spans="1:16" x14ac:dyDescent="0.3">
      <c r="A39" s="6" t="s">
        <v>1</v>
      </c>
      <c r="B39" s="9"/>
      <c r="C39" s="12">
        <f>Tarieven!P8</f>
        <v>50</v>
      </c>
      <c r="D39" s="12">
        <f t="shared" si="7"/>
        <v>0</v>
      </c>
      <c r="E39" s="9"/>
      <c r="F39" s="12">
        <f>Tarieven!Q8</f>
        <v>25</v>
      </c>
      <c r="G39" s="12">
        <f t="shared" si="8"/>
        <v>0</v>
      </c>
      <c r="I39" s="6" t="s">
        <v>1</v>
      </c>
      <c r="J39" s="13"/>
      <c r="K39" s="12">
        <f>Tarieven!S8</f>
        <v>25</v>
      </c>
      <c r="L39" s="12">
        <f t="shared" si="9"/>
        <v>0</v>
      </c>
      <c r="M39" s="16"/>
      <c r="N39" s="12">
        <f>Tarieven!T8</f>
        <v>7.5</v>
      </c>
      <c r="O39" s="12">
        <f>Tarieven!U8</f>
        <v>7.5</v>
      </c>
      <c r="P39" s="12">
        <f t="shared" si="6"/>
        <v>0</v>
      </c>
    </row>
    <row r="40" spans="1:16" x14ac:dyDescent="0.3">
      <c r="A40" s="6" t="s">
        <v>2</v>
      </c>
      <c r="B40" s="9"/>
      <c r="C40" s="12">
        <f>Tarieven!P9</f>
        <v>38</v>
      </c>
      <c r="D40" s="12">
        <f t="shared" si="7"/>
        <v>0</v>
      </c>
      <c r="E40" s="9"/>
      <c r="F40" s="12">
        <f>Tarieven!Q9</f>
        <v>25</v>
      </c>
      <c r="G40" s="12">
        <f t="shared" si="8"/>
        <v>0</v>
      </c>
      <c r="I40" s="6" t="s">
        <v>2</v>
      </c>
      <c r="J40" s="13"/>
      <c r="K40" s="12">
        <f>Tarieven!S9</f>
        <v>25</v>
      </c>
      <c r="L40" s="12">
        <f t="shared" si="9"/>
        <v>0</v>
      </c>
      <c r="M40" s="16"/>
      <c r="N40" s="12">
        <f>Tarieven!T9</f>
        <v>7.5</v>
      </c>
      <c r="O40" s="12">
        <f>Tarieven!U9</f>
        <v>7.5</v>
      </c>
      <c r="P40" s="12">
        <f t="shared" si="6"/>
        <v>0</v>
      </c>
    </row>
    <row r="41" spans="1:16" x14ac:dyDescent="0.3">
      <c r="A41" s="6" t="s">
        <v>3</v>
      </c>
      <c r="B41" s="9"/>
      <c r="C41" s="12">
        <f>Tarieven!P10</f>
        <v>38</v>
      </c>
      <c r="D41" s="12">
        <f t="shared" si="7"/>
        <v>0</v>
      </c>
      <c r="E41" s="9"/>
      <c r="F41" s="12">
        <f>Tarieven!Q10</f>
        <v>15</v>
      </c>
      <c r="G41" s="12">
        <f t="shared" si="8"/>
        <v>0</v>
      </c>
      <c r="I41" s="6" t="s">
        <v>3</v>
      </c>
      <c r="J41" s="13"/>
      <c r="K41" s="12">
        <f>Tarieven!S10</f>
        <v>25</v>
      </c>
      <c r="L41" s="12">
        <f t="shared" si="9"/>
        <v>0</v>
      </c>
      <c r="M41" s="16"/>
      <c r="N41" s="12">
        <f>Tarieven!T10</f>
        <v>7.5</v>
      </c>
      <c r="O41" s="12">
        <f>Tarieven!U10</f>
        <v>7.5</v>
      </c>
      <c r="P41" s="12">
        <f t="shared" si="6"/>
        <v>0</v>
      </c>
    </row>
    <row r="42" spans="1:16" x14ac:dyDescent="0.3">
      <c r="A42" s="6" t="s">
        <v>4</v>
      </c>
      <c r="B42" s="9"/>
      <c r="C42" s="12">
        <f>Tarieven!P11</f>
        <v>25</v>
      </c>
      <c r="D42" s="12">
        <f t="shared" si="7"/>
        <v>0</v>
      </c>
      <c r="E42" s="9"/>
      <c r="F42" s="12">
        <f>Tarieven!Q11</f>
        <v>15</v>
      </c>
      <c r="G42" s="12">
        <f t="shared" si="8"/>
        <v>0</v>
      </c>
      <c r="I42" s="6" t="s">
        <v>4</v>
      </c>
      <c r="J42" s="13"/>
      <c r="K42" s="12">
        <f>Tarieven!S11</f>
        <v>25</v>
      </c>
      <c r="L42" s="12">
        <f t="shared" si="9"/>
        <v>0</v>
      </c>
      <c r="M42" s="16"/>
      <c r="N42" s="12">
        <f>Tarieven!T11</f>
        <v>7.5</v>
      </c>
      <c r="O42" s="12">
        <f>Tarieven!U11</f>
        <v>7.5</v>
      </c>
      <c r="P42" s="12">
        <f t="shared" si="6"/>
        <v>0</v>
      </c>
    </row>
    <row r="43" spans="1:16" x14ac:dyDescent="0.3">
      <c r="A43" s="6" t="s">
        <v>5</v>
      </c>
      <c r="B43" s="9"/>
      <c r="C43" s="12">
        <f>Tarieven!P12</f>
        <v>25</v>
      </c>
      <c r="D43" s="12">
        <f t="shared" si="7"/>
        <v>0</v>
      </c>
      <c r="E43" s="9"/>
      <c r="F43" s="12">
        <f>Tarieven!Q12</f>
        <v>7.5</v>
      </c>
      <c r="G43" s="12">
        <f t="shared" si="8"/>
        <v>0</v>
      </c>
      <c r="I43" s="6" t="s">
        <v>5</v>
      </c>
      <c r="J43" s="13"/>
      <c r="K43" s="12">
        <v>0</v>
      </c>
      <c r="L43" s="12">
        <f t="shared" si="9"/>
        <v>0</v>
      </c>
      <c r="M43" s="16"/>
      <c r="N43" s="12" t="str">
        <f>Tarieven!T12</f>
        <v>nvt</v>
      </c>
      <c r="O43" s="12" t="str">
        <f>Tarieven!U12</f>
        <v>nvt</v>
      </c>
      <c r="P43" s="12">
        <v>0</v>
      </c>
    </row>
    <row r="44" spans="1:16" x14ac:dyDescent="0.3">
      <c r="A44" s="6" t="s">
        <v>6</v>
      </c>
      <c r="B44" s="9"/>
      <c r="C44" s="12">
        <f>Tarieven!P14</f>
        <v>15</v>
      </c>
      <c r="D44" s="12">
        <f t="shared" si="7"/>
        <v>0</v>
      </c>
      <c r="E44" s="9"/>
      <c r="F44" s="12">
        <f>Tarieven!Q14</f>
        <v>7.5</v>
      </c>
      <c r="G44" s="12">
        <f t="shared" si="8"/>
        <v>0</v>
      </c>
      <c r="I44" s="6" t="s">
        <v>6</v>
      </c>
      <c r="J44" s="13"/>
      <c r="K44" s="12">
        <v>0</v>
      </c>
      <c r="L44" s="12">
        <f t="shared" si="9"/>
        <v>0</v>
      </c>
      <c r="M44" s="16"/>
      <c r="N44" s="12" t="str">
        <f>Tarieven!T14</f>
        <v>nvt</v>
      </c>
      <c r="O44" s="12" t="str">
        <f>Tarieven!U14</f>
        <v>nvt</v>
      </c>
      <c r="P44" s="12">
        <v>0</v>
      </c>
    </row>
    <row r="45" spans="1:16" x14ac:dyDescent="0.3">
      <c r="A45" s="10" t="s">
        <v>11</v>
      </c>
      <c r="B45" s="5">
        <f>SUM(B36:B44)</f>
        <v>0</v>
      </c>
      <c r="C45" s="10"/>
      <c r="D45" s="15">
        <f>SUM(D36:D44)</f>
        <v>0</v>
      </c>
      <c r="E45" s="5"/>
      <c r="F45" s="15"/>
      <c r="G45" s="15">
        <f>SUM(G36:G44)</f>
        <v>0</v>
      </c>
      <c r="I45" s="10" t="s">
        <v>11</v>
      </c>
      <c r="L45" s="15">
        <f>SUM(L36:L44)</f>
        <v>0</v>
      </c>
      <c r="P45" s="14">
        <f>SUM(P36:P44)</f>
        <v>0</v>
      </c>
    </row>
  </sheetData>
  <pageMargins left="0.7" right="0.7" top="0.75" bottom="0.75" header="0.3" footer="0.3"/>
  <pageSetup paperSize="9" scale="65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DD41B192123479611BD847A90C449" ma:contentTypeVersion="18" ma:contentTypeDescription="Een nieuw document maken." ma:contentTypeScope="" ma:versionID="6c8ee980532945b928bf8e9def3d595d">
  <xsd:schema xmlns:xsd="http://www.w3.org/2001/XMLSchema" xmlns:xs="http://www.w3.org/2001/XMLSchema" xmlns:p="http://schemas.microsoft.com/office/2006/metadata/properties" xmlns:ns2="b7b5854e-8516-44da-9522-a9acca08c3f2" xmlns:ns3="1e0bc7ba-4b91-4e4d-8d47-6ad5bb67093e" targetNamespace="http://schemas.microsoft.com/office/2006/metadata/properties" ma:root="true" ma:fieldsID="d909588651b0a84b5c44fd635f65d5f0" ns2:_="" ns3:_="">
    <xsd:import namespace="b7b5854e-8516-44da-9522-a9acca08c3f2"/>
    <xsd:import namespace="1e0bc7ba-4b91-4e4d-8d47-6ad5bb670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5854e-8516-44da-9522-a9acca08c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59ce3fd-32d2-4fdc-8d0b-acfb7ed44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bc7ba-4b91-4e4d-8d47-6ad5bb670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03656b-65d2-4aa9-8312-cab37f6a5365}" ma:internalName="TaxCatchAll" ma:showField="CatchAllData" ma:web="1e0bc7ba-4b91-4e4d-8d47-6ad5bb670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b5854e-8516-44da-9522-a9acca08c3f2">
      <Terms xmlns="http://schemas.microsoft.com/office/infopath/2007/PartnerControls"/>
    </lcf76f155ced4ddcb4097134ff3c332f>
    <TaxCatchAll xmlns="1e0bc7ba-4b91-4e4d-8d47-6ad5bb67093e" xsi:nil="true"/>
  </documentManagement>
</p:properties>
</file>

<file path=customXml/itemProps1.xml><?xml version="1.0" encoding="utf-8"?>
<ds:datastoreItem xmlns:ds="http://schemas.openxmlformats.org/officeDocument/2006/customXml" ds:itemID="{5DB3DF05-8BDC-4814-B7F0-4E5B3391F9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CA221-8898-4479-9726-56A1C7864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5854e-8516-44da-9522-a9acca08c3f2"/>
    <ds:schemaRef ds:uri="1e0bc7ba-4b91-4e4d-8d47-6ad5bb670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C86C87-A6B9-46D5-8329-46F8DFE846A0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b7b5854e-8516-44da-9522-a9acca08c3f2"/>
    <ds:schemaRef ds:uri="http://schemas.microsoft.com/office/infopath/2007/PartnerControls"/>
    <ds:schemaRef ds:uri="http://purl.org/dc/terms/"/>
    <ds:schemaRef ds:uri="1e0bc7ba-4b91-4e4d-8d47-6ad5bb67093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Toelichting</vt:lpstr>
      <vt:lpstr>Tarieven</vt:lpstr>
      <vt:lpstr>Contributie</vt:lpstr>
      <vt:lpstr>Competitie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Uhlenbusch</dc:creator>
  <cp:lastModifiedBy>Norman Uhlenbusch</cp:lastModifiedBy>
  <cp:lastPrinted>2025-05-20T06:57:33Z</cp:lastPrinted>
  <dcterms:created xsi:type="dcterms:W3CDTF">2024-03-26T09:11:11Z</dcterms:created>
  <dcterms:modified xsi:type="dcterms:W3CDTF">2025-05-27T12:43:04Z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0x0101003D2DD41B192123479611BD847A90C449</vt:lpwstr>
  </property>
  <property fmtid="{D5CDD505-2E9C-101B-9397-08002B2CF9AE}" pid="3" name="MediaServiceImageTags">
    <vt:lpwstr/>
  </property>
</Properties>
</file>